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2" activeTab="4"/>
  </bookViews>
  <sheets>
    <sheet name="Data Entry for CO " sheetId="4" r:id="rId1"/>
    <sheet name="CO Attainment Analysis" sheetId="1" r:id="rId2"/>
    <sheet name="Data Entry for PO &amp; PSO" sheetId="6" r:id="rId3"/>
    <sheet name="PO &amp; PSO Attainment Analysis" sheetId="5" r:id="rId4"/>
    <sheet name="CO, PO &amp; PSO Final Attainment " sheetId="2" r:id="rId5"/>
  </sheets>
  <calcPr calcId="124519"/>
</workbook>
</file>

<file path=xl/calcChain.xml><?xml version="1.0" encoding="utf-8"?>
<calcChain xmlns="http://schemas.openxmlformats.org/spreadsheetml/2006/main">
  <c r="E8" i="5"/>
  <c r="G8"/>
  <c r="I8"/>
  <c r="K8"/>
  <c r="M8"/>
  <c r="O8"/>
  <c r="Q8"/>
  <c r="S8"/>
  <c r="U8"/>
  <c r="W8"/>
  <c r="Y8"/>
  <c r="AA8"/>
  <c r="AC8"/>
  <c r="AE8"/>
  <c r="AG8"/>
  <c r="F8"/>
  <c r="H8"/>
  <c r="J8"/>
  <c r="L8"/>
  <c r="N8"/>
  <c r="P8"/>
  <c r="R8"/>
  <c r="T8"/>
  <c r="V8"/>
  <c r="X8"/>
  <c r="Z8"/>
  <c r="AB8"/>
  <c r="AD8"/>
  <c r="AF8"/>
  <c r="D8"/>
  <c r="F9" i="1"/>
  <c r="G9"/>
  <c r="H9"/>
  <c r="I9"/>
  <c r="J9"/>
  <c r="K9"/>
  <c r="L9"/>
  <c r="M9"/>
  <c r="N9"/>
  <c r="O9"/>
  <c r="P9"/>
  <c r="Q9"/>
  <c r="R9"/>
  <c r="S9"/>
  <c r="E9"/>
  <c r="S10" l="1"/>
  <c r="R10"/>
  <c r="Q10"/>
  <c r="P10"/>
  <c r="O10"/>
  <c r="N10"/>
  <c r="M10"/>
  <c r="L10"/>
  <c r="K10"/>
  <c r="J10"/>
  <c r="I10"/>
  <c r="H10"/>
  <c r="G10"/>
  <c r="F10"/>
  <c r="E10"/>
  <c r="M7" l="1"/>
  <c r="P7"/>
  <c r="S7"/>
  <c r="F11"/>
  <c r="F13" s="1"/>
  <c r="G11"/>
  <c r="G13" s="1"/>
  <c r="H11"/>
  <c r="H13" s="1"/>
  <c r="I11"/>
  <c r="I13" s="1"/>
  <c r="K11"/>
  <c r="K13" s="1"/>
  <c r="N11"/>
  <c r="N13" s="1"/>
  <c r="O11"/>
  <c r="O13" s="1"/>
  <c r="Q11"/>
  <c r="Q13" s="1"/>
  <c r="R11"/>
  <c r="R13" s="1"/>
  <c r="S11"/>
  <c r="L8" i="4"/>
  <c r="M8"/>
  <c r="N8"/>
  <c r="O8"/>
  <c r="P8"/>
  <c r="Q8"/>
  <c r="R8"/>
  <c r="S8"/>
  <c r="I22" i="1" l="1"/>
  <c r="J22" s="1"/>
  <c r="R12"/>
  <c r="I21"/>
  <c r="J21" s="1"/>
  <c r="M11"/>
  <c r="P11"/>
  <c r="O12" s="1"/>
  <c r="J11"/>
  <c r="J13" s="1"/>
  <c r="L11"/>
  <c r="L13" s="1"/>
  <c r="F6"/>
  <c r="G6"/>
  <c r="H6"/>
  <c r="I6"/>
  <c r="J6"/>
  <c r="K6"/>
  <c r="L6"/>
  <c r="N6"/>
  <c r="N7" s="1"/>
  <c r="O6"/>
  <c r="O7" s="1"/>
  <c r="Q6"/>
  <c r="Q7" s="1"/>
  <c r="R6"/>
  <c r="R7" s="1"/>
  <c r="E6"/>
  <c r="G9" i="5"/>
  <c r="AL6" i="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AG6" i="5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L12" i="1" l="1"/>
  <c r="W9" i="5"/>
  <c r="AE9"/>
  <c r="AA9"/>
  <c r="S9"/>
  <c r="K9"/>
  <c r="G10"/>
  <c r="O9"/>
  <c r="O10" s="1"/>
  <c r="AG9"/>
  <c r="AC9"/>
  <c r="Y9"/>
  <c r="U9"/>
  <c r="S10"/>
  <c r="Q9"/>
  <c r="Q10" s="1"/>
  <c r="M9"/>
  <c r="I9"/>
  <c r="I10" s="1"/>
  <c r="E9"/>
  <c r="D9"/>
  <c r="AF9"/>
  <c r="AD9"/>
  <c r="AB9"/>
  <c r="Z9"/>
  <c r="X9"/>
  <c r="X10" s="1"/>
  <c r="V9"/>
  <c r="V10" s="1"/>
  <c r="T9"/>
  <c r="R9"/>
  <c r="R10" s="1"/>
  <c r="P9"/>
  <c r="N9"/>
  <c r="L9"/>
  <c r="L10" s="1"/>
  <c r="J9"/>
  <c r="H9"/>
  <c r="F9"/>
  <c r="F10" s="1"/>
  <c r="AE10" l="1"/>
  <c r="J10"/>
  <c r="N10"/>
  <c r="W10"/>
  <c r="AB10"/>
  <c r="AD10"/>
  <c r="T10"/>
  <c r="H10"/>
  <c r="P10"/>
  <c r="AF10"/>
  <c r="U10"/>
  <c r="AC10"/>
  <c r="K10"/>
  <c r="M10"/>
  <c r="D10"/>
  <c r="E10"/>
  <c r="AA10"/>
  <c r="Y10"/>
  <c r="AG10"/>
  <c r="Z10"/>
  <c r="N11"/>
  <c r="K18" l="1"/>
  <c r="F6" i="2" s="1"/>
  <c r="L18" i="5"/>
  <c r="N12"/>
  <c r="S11"/>
  <c r="AC11"/>
  <c r="X11"/>
  <c r="D11"/>
  <c r="I11"/>
  <c r="K16" l="1"/>
  <c r="F4" i="2" s="1"/>
  <c r="L16" i="5"/>
  <c r="D12"/>
  <c r="K21"/>
  <c r="F9" i="2" s="1"/>
  <c r="L21" i="5"/>
  <c r="AC12"/>
  <c r="K17"/>
  <c r="F5" i="2" s="1"/>
  <c r="L17" i="5"/>
  <c r="I12"/>
  <c r="K20"/>
  <c r="F8" i="2" s="1"/>
  <c r="L20" i="5"/>
  <c r="X12"/>
  <c r="L19"/>
  <c r="S12"/>
  <c r="K19"/>
  <c r="F7" i="2" s="1"/>
  <c r="F10" l="1"/>
  <c r="E15" s="1"/>
  <c r="E11" i="1"/>
  <c r="E13" s="1"/>
  <c r="L7"/>
  <c r="K7"/>
  <c r="J7"/>
  <c r="I7"/>
  <c r="H7"/>
  <c r="G7"/>
  <c r="F7"/>
  <c r="E7"/>
  <c r="K8" i="4"/>
  <c r="J8"/>
  <c r="I8"/>
  <c r="H8"/>
  <c r="G8"/>
  <c r="F8"/>
  <c r="E8"/>
  <c r="G18" i="1" l="1"/>
  <c r="H18" s="1"/>
  <c r="G19"/>
  <c r="H19" s="1"/>
  <c r="G20"/>
  <c r="H20" s="1"/>
  <c r="G21"/>
  <c r="H21" s="1"/>
  <c r="G22"/>
  <c r="H22" s="1"/>
  <c r="I17"/>
  <c r="J17" s="1"/>
  <c r="I18"/>
  <c r="J18" s="1"/>
  <c r="I19"/>
  <c r="J19" s="1"/>
  <c r="I20"/>
  <c r="J20" s="1"/>
  <c r="G17"/>
  <c r="H17" s="1"/>
  <c r="D9" i="2" l="1"/>
  <c r="D8"/>
  <c r="D7"/>
  <c r="D6"/>
  <c r="D5"/>
  <c r="D4"/>
  <c r="C9"/>
  <c r="C8"/>
  <c r="C7"/>
  <c r="C6"/>
  <c r="C5"/>
  <c r="C4"/>
  <c r="C10" l="1"/>
  <c r="C12" s="1"/>
  <c r="D10"/>
  <c r="D12" s="1"/>
  <c r="C13" l="1"/>
  <c r="C15" s="1"/>
  <c r="C16" s="1"/>
  <c r="K5" s="1"/>
</calcChain>
</file>

<file path=xl/sharedStrings.xml><?xml version="1.0" encoding="utf-8"?>
<sst xmlns="http://schemas.openxmlformats.org/spreadsheetml/2006/main" count="258" uniqueCount="81">
  <si>
    <t xml:space="preserve">Name of the Student </t>
  </si>
  <si>
    <t>Sr.
No</t>
  </si>
  <si>
    <t>CO</t>
  </si>
  <si>
    <t xml:space="preserve">Marks </t>
  </si>
  <si>
    <t xml:space="preserve">50% Marks </t>
  </si>
  <si>
    <t>CO1</t>
  </si>
  <si>
    <t>CO2</t>
  </si>
  <si>
    <t>CO Level</t>
  </si>
  <si>
    <t xml:space="preserve">Attempted </t>
  </si>
  <si>
    <t>Overall Attainment %</t>
  </si>
  <si>
    <t>CO3</t>
  </si>
  <si>
    <t>CO4</t>
  </si>
  <si>
    <t>CO5</t>
  </si>
  <si>
    <t>Level</t>
  </si>
  <si>
    <t>CO6</t>
  </si>
  <si>
    <t xml:space="preserve">Internal </t>
  </si>
  <si>
    <t xml:space="preserve">External </t>
  </si>
  <si>
    <t xml:space="preserve">Attainment </t>
  </si>
  <si>
    <t xml:space="preserve">Direct Total Attainment </t>
  </si>
  <si>
    <t xml:space="preserve">Final Direct Attainment </t>
  </si>
  <si>
    <t xml:space="preserve">Weightage </t>
  </si>
  <si>
    <t xml:space="preserve">Indirect Total Attainment </t>
  </si>
  <si>
    <t>Low</t>
  </si>
  <si>
    <t>Medium</t>
  </si>
  <si>
    <t xml:space="preserve">High </t>
  </si>
  <si>
    <t xml:space="preserve">Level of Attainment </t>
  </si>
  <si>
    <t>Base Value (level)</t>
  </si>
  <si>
    <t>Subject -1 
CO1</t>
  </si>
  <si>
    <t>Subject -2 
CO2</t>
  </si>
  <si>
    <t>Subject -3
CO3</t>
  </si>
  <si>
    <t>Subject -4
CO4</t>
  </si>
  <si>
    <t>Name of the Exam : Internal &amp; External Exam - 2020-21</t>
  </si>
  <si>
    <t>Subject -6
CO6</t>
  </si>
  <si>
    <t xml:space="preserve">Level </t>
  </si>
  <si>
    <t>&gt;=50</t>
  </si>
  <si>
    <t>Q.1</t>
  </si>
  <si>
    <t>Q.2</t>
  </si>
  <si>
    <t>Q.3</t>
  </si>
  <si>
    <t>Q.4</t>
  </si>
  <si>
    <t>Q.5</t>
  </si>
  <si>
    <t>Target Attainment (%)</t>
  </si>
  <si>
    <t xml:space="preserve">Levels </t>
  </si>
  <si>
    <t xml:space="preserve">CO </t>
  </si>
  <si>
    <t xml:space="preserve">PO/ PSO Attainment Value </t>
  </si>
  <si>
    <t>Subject -5
CO5</t>
  </si>
  <si>
    <t>Internal 
(20)</t>
  </si>
  <si>
    <t xml:space="preserve">External (80) </t>
  </si>
  <si>
    <t>&gt;=50%</t>
  </si>
  <si>
    <t xml:space="preserve">AVG of Target Attainment </t>
  </si>
  <si>
    <t>Practical (20)</t>
  </si>
  <si>
    <t>Subject -4
CO4 (P)</t>
  </si>
  <si>
    <t>Special - II
CO5</t>
  </si>
  <si>
    <t>Special - III
CO6</t>
  </si>
  <si>
    <t>Apsunde Sagar Subhash</t>
  </si>
  <si>
    <t xml:space="preserve">Marketing  &amp; Management </t>
  </si>
  <si>
    <t>Bagul Nisha Mahendra</t>
  </si>
  <si>
    <t>Baste Ashwini Nana</t>
  </si>
  <si>
    <t>Baste Varsha Dinkar</t>
  </si>
  <si>
    <t>Chavan Shailesh Shyam</t>
  </si>
  <si>
    <t>Dawange Anurahg Rajendra</t>
  </si>
  <si>
    <t>Gangurde Roshan Laxman</t>
  </si>
  <si>
    <t>Gangurde Tushar Vishwanath</t>
  </si>
  <si>
    <t>Gare Monali Aananda</t>
  </si>
  <si>
    <t>Gore Shivani Dnyaneshwar</t>
  </si>
  <si>
    <t>Jadhav Kajal Kishor</t>
  </si>
  <si>
    <t>Karate Vilas Narayan</t>
  </si>
  <si>
    <t>Katware Akshay Uttam</t>
  </si>
  <si>
    <t>Mithe Pratik Vijaykumar</t>
  </si>
  <si>
    <t>More Kaveri Vinayak</t>
  </si>
  <si>
    <t>More Pratik Rajaram</t>
  </si>
  <si>
    <t>Pawar Gauri Sunil</t>
  </si>
  <si>
    <t>Purkar Sandip Ashok</t>
  </si>
  <si>
    <t xml:space="preserve">External (60) </t>
  </si>
  <si>
    <t>Max Marks :100</t>
  </si>
  <si>
    <r>
      <rPr>
        <b/>
        <sz val="20"/>
        <color theme="1"/>
        <rFont val="Book Antiqua"/>
        <family val="1"/>
      </rPr>
      <t xml:space="preserve">Maratha Vidya Prasarak Samaj's  ARTS AND COMMERCE COLLEGE KHEDGAON </t>
    </r>
    <r>
      <rPr>
        <sz val="20"/>
        <color theme="1"/>
        <rFont val="Book Antiqua"/>
        <family val="1"/>
      </rPr>
      <t xml:space="preserve">
Department of Commerce
Course Attainment Sheet - 2020-21</t>
    </r>
  </si>
  <si>
    <r>
      <rPr>
        <b/>
        <sz val="20"/>
        <color theme="1"/>
        <rFont val="Book Antiqua"/>
        <family val="1"/>
      </rPr>
      <t>Maratha Vidya Prasarak Samaj's  ARTS AND COMMERCE COLLEGE KHEDGAON 
Department of Commerce</t>
    </r>
    <r>
      <rPr>
        <sz val="20"/>
        <color theme="1"/>
        <rFont val="Book Antiqua"/>
        <family val="1"/>
      </rPr>
      <t xml:space="preserve">
Course Attainment Sheet - 2020-21</t>
    </r>
  </si>
  <si>
    <t xml:space="preserve">Max Marks :100       </t>
  </si>
  <si>
    <r>
      <rPr>
        <sz val="20"/>
        <color theme="1"/>
        <rFont val="Book Antiqua"/>
        <family val="1"/>
      </rPr>
      <t>Maratha Vidya Prasarak Samaj's  ARTS AND COMMERCE COLLEGE KHEDGAON 
Department of Commerce</t>
    </r>
    <r>
      <rPr>
        <b/>
        <sz val="20"/>
        <color theme="1"/>
        <rFont val="Book Antiqua"/>
        <family val="1"/>
      </rPr>
      <t xml:space="preserve">
Programme Exit Survey - 2020-21</t>
    </r>
  </si>
  <si>
    <t>Programme: BCOM03(Marketing &amp; Management)</t>
  </si>
  <si>
    <t>Programme: BCOM03 (Marketing &amp; Management)</t>
  </si>
  <si>
    <t>Department of Commerce (Marketing &amp; Management)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</si>
</sst>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sz val="12"/>
      <name val="Calibri"/>
      <family val="2"/>
      <scheme val="minor"/>
    </font>
    <font>
      <sz val="20"/>
      <color theme="1"/>
      <name val="Book Antiqua"/>
      <family val="1"/>
    </font>
    <font>
      <b/>
      <sz val="20"/>
      <color theme="1"/>
      <name val="Book Antiqua"/>
      <family val="1"/>
    </font>
    <font>
      <b/>
      <sz val="14"/>
      <color theme="0"/>
      <name val="Book Antiqua"/>
      <family val="1"/>
    </font>
    <font>
      <b/>
      <sz val="11"/>
      <color rgb="FF3F3F3F"/>
      <name val="Calibri"/>
      <family val="2"/>
      <scheme val="minor"/>
    </font>
    <font>
      <b/>
      <sz val="10"/>
      <color theme="1"/>
      <name val="Book Antiqua"/>
      <family val="1"/>
    </font>
    <font>
      <b/>
      <sz val="11"/>
      <name val="Book Antiqua"/>
      <family val="1"/>
    </font>
    <font>
      <b/>
      <sz val="12"/>
      <color theme="0"/>
      <name val="Book Antiqua"/>
      <family val="1"/>
    </font>
    <font>
      <b/>
      <sz val="20"/>
      <color rgb="FFFF0000"/>
      <name val="Book Antiqua"/>
      <family val="1"/>
    </font>
    <font>
      <sz val="10"/>
      <color rgb="FF000000"/>
      <name val="Cambria"/>
      <family val="1"/>
    </font>
    <font>
      <b/>
      <sz val="14"/>
      <name val="Book Antiqua"/>
      <family val="1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9" applyNumberFormat="0" applyFont="0" applyAlignment="0" applyProtection="0"/>
    <xf numFmtId="0" fontId="18" fillId="5" borderId="10" applyNumberForma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</cellStyleXfs>
  <cellXfs count="168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/>
    <xf numFmtId="0" fontId="12" fillId="5" borderId="2" xfId="4" applyFont="1" applyBorder="1" applyAlignment="1">
      <alignment horizontal="center" vertical="center"/>
    </xf>
    <xf numFmtId="0" fontId="11" fillId="2" borderId="2" xfId="1" applyFont="1" applyBorder="1" applyAlignment="1">
      <alignment horizontal="center" vertical="center"/>
    </xf>
    <xf numFmtId="2" fontId="12" fillId="3" borderId="2" xfId="2" applyNumberFormat="1" applyFont="1" applyBorder="1" applyAlignment="1">
      <alignment horizontal="center" vertical="center"/>
    </xf>
    <xf numFmtId="2" fontId="12" fillId="4" borderId="2" xfId="3" applyNumberFormat="1" applyFont="1" applyBorder="1" applyAlignment="1">
      <alignment horizontal="center" vertical="center"/>
    </xf>
    <xf numFmtId="0" fontId="12" fillId="4" borderId="2" xfId="3" applyFont="1" applyBorder="1" applyAlignment="1">
      <alignment horizontal="center" vertical="center"/>
    </xf>
    <xf numFmtId="2" fontId="12" fillId="2" borderId="2" xfId="1" applyNumberFormat="1" applyFont="1" applyBorder="1" applyAlignment="1">
      <alignment horizontal="center" vertical="center"/>
    </xf>
    <xf numFmtId="2" fontId="12" fillId="9" borderId="2" xfId="8" applyNumberFormat="1" applyFont="1" applyBorder="1" applyAlignment="1">
      <alignment horizontal="center" vertical="center"/>
    </xf>
    <xf numFmtId="2" fontId="12" fillId="7" borderId="2" xfId="6" applyNumberFormat="1" applyFont="1" applyBorder="1" applyAlignment="1">
      <alignment horizontal="center" vertical="center"/>
    </xf>
    <xf numFmtId="0" fontId="11" fillId="3" borderId="2" xfId="2" applyFont="1" applyBorder="1" applyAlignment="1">
      <alignment horizontal="center" vertical="center"/>
    </xf>
    <xf numFmtId="0" fontId="7" fillId="0" borderId="2" xfId="0" applyFont="1" applyBorder="1"/>
    <xf numFmtId="9" fontId="12" fillId="4" borderId="2" xfId="3" applyNumberFormat="1" applyFont="1" applyBorder="1" applyAlignment="1">
      <alignment horizontal="center" vertical="center"/>
    </xf>
    <xf numFmtId="0" fontId="10" fillId="0" borderId="0" xfId="0" applyFont="1"/>
    <xf numFmtId="0" fontId="7" fillId="9" borderId="2" xfId="8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/>
    </xf>
    <xf numFmtId="0" fontId="12" fillId="5" borderId="2" xfId="4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2" fillId="10" borderId="2" xfId="9" applyFont="1" applyBorder="1" applyAlignment="1">
      <alignment horizontal="center" vertical="center"/>
    </xf>
    <xf numFmtId="0" fontId="7" fillId="7" borderId="2" xfId="6" applyFont="1" applyBorder="1" applyAlignment="1">
      <alignment vertical="center"/>
    </xf>
    <xf numFmtId="0" fontId="12" fillId="3" borderId="2" xfId="2" applyFont="1" applyBorder="1" applyAlignment="1">
      <alignment horizontal="center" vertical="center"/>
    </xf>
    <xf numFmtId="0" fontId="12" fillId="2" borderId="2" xfId="1" applyFont="1" applyBorder="1" applyAlignment="1">
      <alignment horizontal="center" vertical="center"/>
    </xf>
    <xf numFmtId="0" fontId="12" fillId="9" borderId="2" xfId="8" applyFont="1" applyBorder="1" applyAlignment="1">
      <alignment horizontal="center" vertical="center"/>
    </xf>
    <xf numFmtId="0" fontId="12" fillId="7" borderId="2" xfId="6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0" xfId="0" applyFont="1" applyAlignment="1">
      <alignment wrapText="1"/>
    </xf>
    <xf numFmtId="0" fontId="1" fillId="14" borderId="2" xfId="14" applyBorder="1" applyAlignment="1">
      <alignment horizontal="center" vertical="center"/>
    </xf>
    <xf numFmtId="0" fontId="14" fillId="5" borderId="2" xfId="4" applyFont="1" applyBorder="1" applyAlignment="1">
      <alignment horizontal="center" vertical="center"/>
    </xf>
    <xf numFmtId="2" fontId="12" fillId="5" borderId="2" xfId="4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1" fillId="4" borderId="6" xfId="3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0" xfId="0" applyFont="1"/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2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7" fillId="7" borderId="2" xfId="6" applyFont="1" applyBorder="1"/>
    <xf numFmtId="0" fontId="7" fillId="0" borderId="5" xfId="0" applyFont="1" applyBorder="1" applyAlignment="1">
      <alignment horizontal="center"/>
    </xf>
    <xf numFmtId="0" fontId="11" fillId="4" borderId="6" xfId="3" applyFont="1" applyBorder="1" applyAlignment="1">
      <alignment horizontal="center" vertical="center"/>
    </xf>
    <xf numFmtId="1" fontId="12" fillId="4" borderId="2" xfId="3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1" fillId="4" borderId="6" xfId="3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3" borderId="6" xfId="2" applyFont="1" applyBorder="1" applyAlignment="1">
      <alignment horizontal="center" vertical="center"/>
    </xf>
    <xf numFmtId="0" fontId="9" fillId="10" borderId="2" xfId="9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9" fillId="0" borderId="2" xfId="0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20" fillId="6" borderId="2" xfId="5" applyFont="1" applyBorder="1" applyAlignment="1">
      <alignment vertical="center" wrapText="1"/>
    </xf>
    <xf numFmtId="0" fontId="11" fillId="6" borderId="2" xfId="5" applyFont="1" applyBorder="1" applyAlignment="1">
      <alignment vertical="center" wrapText="1"/>
    </xf>
    <xf numFmtId="0" fontId="1" fillId="7" borderId="2" xfId="6" applyBorder="1" applyAlignment="1">
      <alignment horizontal="center" vertical="center"/>
    </xf>
    <xf numFmtId="0" fontId="1" fillId="13" borderId="2" xfId="13" applyBorder="1" applyAlignment="1">
      <alignment horizontal="center" vertical="center"/>
    </xf>
    <xf numFmtId="2" fontId="1" fillId="13" borderId="2" xfId="13" applyNumberFormat="1" applyBorder="1" applyAlignment="1">
      <alignment horizontal="center" vertical="center"/>
    </xf>
    <xf numFmtId="2" fontId="1" fillId="14" borderId="2" xfId="14" applyNumberFormat="1" applyBorder="1" applyAlignment="1">
      <alignment horizontal="center" vertical="center"/>
    </xf>
    <xf numFmtId="0" fontId="1" fillId="12" borderId="2" xfId="12" applyBorder="1" applyAlignment="1">
      <alignment horizontal="center" vertical="center"/>
    </xf>
    <xf numFmtId="2" fontId="1" fillId="12" borderId="2" xfId="12" applyNumberFormat="1" applyBorder="1" applyAlignment="1">
      <alignment horizontal="center" vertical="center"/>
    </xf>
    <xf numFmtId="0" fontId="21" fillId="8" borderId="6" xfId="7" applyFont="1" applyBorder="1" applyAlignment="1">
      <alignment vertical="center"/>
    </xf>
    <xf numFmtId="0" fontId="12" fillId="4" borderId="2" xfId="3" applyFont="1" applyBorder="1" applyAlignment="1">
      <alignment vertical="center"/>
    </xf>
    <xf numFmtId="0" fontId="12" fillId="3" borderId="6" xfId="2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12" borderId="2" xfId="12" applyBorder="1"/>
    <xf numFmtId="0" fontId="11" fillId="2" borderId="2" xfId="1" applyFont="1" applyBorder="1" applyAlignment="1">
      <alignment horizontal="center"/>
    </xf>
    <xf numFmtId="0" fontId="12" fillId="5" borderId="6" xfId="4" applyFont="1" applyBorder="1" applyAlignment="1">
      <alignment horizontal="center" vertical="center" wrapText="1"/>
    </xf>
    <xf numFmtId="0" fontId="11" fillId="2" borderId="6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2" fontId="1" fillId="7" borderId="2" xfId="6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3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9" fillId="5" borderId="2" xfId="1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12" fillId="5" borderId="6" xfId="4" applyNumberFormat="1" applyFont="1" applyBorder="1" applyAlignment="1">
      <alignment horizontal="center" vertical="center"/>
    </xf>
    <xf numFmtId="2" fontId="12" fillId="5" borderId="8" xfId="4" applyNumberFormat="1" applyFont="1" applyBorder="1" applyAlignment="1">
      <alignment horizontal="center" vertical="center"/>
    </xf>
    <xf numFmtId="0" fontId="12" fillId="5" borderId="6" xfId="4" applyFont="1" applyBorder="1" applyAlignment="1">
      <alignment horizontal="center" vertical="center"/>
    </xf>
    <xf numFmtId="0" fontId="12" fillId="5" borderId="8" xfId="4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2" fillId="4" borderId="2" xfId="3" applyFont="1" applyBorder="1" applyAlignment="1">
      <alignment horizontal="center" vertical="center" wrapText="1"/>
    </xf>
    <xf numFmtId="0" fontId="11" fillId="6" borderId="3" xfId="5" applyFont="1" applyBorder="1" applyAlignment="1">
      <alignment horizontal="left" vertical="center" wrapText="1"/>
    </xf>
    <xf numFmtId="0" fontId="11" fillId="6" borderId="5" xfId="5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7" borderId="2" xfId="6" applyFont="1" applyBorder="1" applyAlignment="1">
      <alignment horizontal="center" vertical="center"/>
    </xf>
    <xf numFmtId="0" fontId="7" fillId="11" borderId="2" xfId="11" applyFont="1" applyBorder="1" applyAlignment="1">
      <alignment horizontal="center" vertical="center"/>
    </xf>
    <xf numFmtId="0" fontId="7" fillId="12" borderId="2" xfId="12" applyFont="1" applyBorder="1" applyAlignment="1">
      <alignment horizontal="center" vertical="center"/>
    </xf>
    <xf numFmtId="0" fontId="7" fillId="13" borderId="2" xfId="13" applyFont="1" applyBorder="1" applyAlignment="1">
      <alignment horizontal="center" vertical="center"/>
    </xf>
    <xf numFmtId="0" fontId="7" fillId="14" borderId="2" xfId="14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" fillId="12" borderId="6" xfId="12" applyBorder="1" applyAlignment="1">
      <alignment horizontal="center" vertical="center"/>
    </xf>
    <xf numFmtId="0" fontId="1" fillId="12" borderId="7" xfId="12" applyBorder="1" applyAlignment="1">
      <alignment horizontal="center" vertical="center"/>
    </xf>
    <xf numFmtId="0" fontId="1" fillId="12" borderId="8" xfId="12" applyBorder="1" applyAlignment="1">
      <alignment horizontal="center" vertical="center"/>
    </xf>
    <xf numFmtId="0" fontId="1" fillId="13" borderId="6" xfId="13" applyBorder="1" applyAlignment="1">
      <alignment horizontal="center" vertical="center"/>
    </xf>
    <xf numFmtId="0" fontId="1" fillId="13" borderId="7" xfId="13" applyBorder="1" applyAlignment="1">
      <alignment horizontal="center" vertical="center"/>
    </xf>
    <xf numFmtId="0" fontId="1" fillId="13" borderId="8" xfId="13" applyBorder="1" applyAlignment="1">
      <alignment horizontal="center" vertical="center"/>
    </xf>
    <xf numFmtId="0" fontId="1" fillId="14" borderId="6" xfId="14" applyBorder="1" applyAlignment="1">
      <alignment horizontal="center" vertical="center"/>
    </xf>
    <xf numFmtId="0" fontId="1" fillId="14" borderId="7" xfId="14" applyBorder="1" applyAlignment="1">
      <alignment horizontal="center" vertical="center"/>
    </xf>
    <xf numFmtId="0" fontId="1" fillId="14" borderId="8" xfId="14" applyBorder="1" applyAlignment="1">
      <alignment horizontal="center" vertical="center"/>
    </xf>
    <xf numFmtId="0" fontId="1" fillId="7" borderId="6" xfId="6" applyBorder="1" applyAlignment="1">
      <alignment horizontal="center" vertical="center"/>
    </xf>
    <xf numFmtId="0" fontId="1" fillId="7" borderId="7" xfId="6" applyBorder="1" applyAlignment="1">
      <alignment horizontal="center" vertical="center"/>
    </xf>
    <xf numFmtId="0" fontId="1" fillId="7" borderId="8" xfId="6" applyBorder="1" applyAlignment="1">
      <alignment horizontal="center" vertical="center"/>
    </xf>
    <xf numFmtId="2" fontId="1" fillId="7" borderId="6" xfId="6" applyNumberFormat="1" applyBorder="1" applyAlignment="1">
      <alignment horizontal="center" vertical="center"/>
    </xf>
    <xf numFmtId="2" fontId="1" fillId="7" borderId="7" xfId="6" applyNumberFormat="1" applyBorder="1" applyAlignment="1">
      <alignment horizontal="center" vertical="center"/>
    </xf>
    <xf numFmtId="2" fontId="1" fillId="7" borderId="8" xfId="6" applyNumberFormat="1" applyBorder="1" applyAlignment="1">
      <alignment horizontal="center" vertical="center"/>
    </xf>
    <xf numFmtId="2" fontId="1" fillId="12" borderId="6" xfId="12" applyNumberFormat="1" applyBorder="1" applyAlignment="1">
      <alignment horizontal="center" vertical="center"/>
    </xf>
    <xf numFmtId="2" fontId="1" fillId="12" borderId="7" xfId="12" applyNumberFormat="1" applyBorder="1" applyAlignment="1">
      <alignment horizontal="center" vertical="center"/>
    </xf>
    <xf numFmtId="2" fontId="1" fillId="12" borderId="8" xfId="12" applyNumberFormat="1" applyBorder="1" applyAlignment="1">
      <alignment horizontal="center" vertical="center"/>
    </xf>
    <xf numFmtId="2" fontId="1" fillId="13" borderId="6" xfId="13" applyNumberFormat="1" applyBorder="1" applyAlignment="1">
      <alignment horizontal="center" vertical="center"/>
    </xf>
    <xf numFmtId="2" fontId="1" fillId="13" borderId="7" xfId="13" applyNumberFormat="1" applyBorder="1" applyAlignment="1">
      <alignment horizontal="center" vertical="center"/>
    </xf>
    <xf numFmtId="2" fontId="1" fillId="13" borderId="8" xfId="13" applyNumberFormat="1" applyBorder="1" applyAlignment="1">
      <alignment horizontal="center" vertical="center"/>
    </xf>
    <xf numFmtId="2" fontId="1" fillId="14" borderId="6" xfId="14" applyNumberFormat="1" applyBorder="1" applyAlignment="1">
      <alignment horizontal="center" vertical="center"/>
    </xf>
    <xf numFmtId="2" fontId="1" fillId="14" borderId="7" xfId="14" applyNumberFormat="1" applyBorder="1" applyAlignment="1">
      <alignment horizontal="center" vertical="center"/>
    </xf>
    <xf numFmtId="2" fontId="1" fillId="14" borderId="8" xfId="14" applyNumberFormat="1" applyBorder="1" applyAlignment="1">
      <alignment horizontal="center" vertical="center"/>
    </xf>
    <xf numFmtId="0" fontId="7" fillId="13" borderId="3" xfId="13" applyFont="1" applyBorder="1" applyAlignment="1">
      <alignment horizontal="center" vertical="center"/>
    </xf>
    <xf numFmtId="0" fontId="7" fillId="13" borderId="4" xfId="13" applyFont="1" applyBorder="1" applyAlignment="1">
      <alignment horizontal="center" vertical="center"/>
    </xf>
    <xf numFmtId="0" fontId="7" fillId="12" borderId="3" xfId="12" applyFont="1" applyBorder="1" applyAlignment="1">
      <alignment horizontal="center" vertical="center"/>
    </xf>
    <xf numFmtId="0" fontId="7" fillId="12" borderId="4" xfId="12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9" fontId="11" fillId="3" borderId="6" xfId="2" applyNumberFormat="1" applyFont="1" applyBorder="1" applyAlignment="1">
      <alignment horizontal="center" vertical="center"/>
    </xf>
    <xf numFmtId="0" fontId="11" fillId="3" borderId="8" xfId="2" applyFont="1" applyBorder="1" applyAlignment="1">
      <alignment horizontal="center" vertical="center"/>
    </xf>
    <xf numFmtId="2" fontId="12" fillId="3" borderId="6" xfId="2" applyNumberFormat="1" applyFont="1" applyBorder="1" applyAlignment="1">
      <alignment horizontal="center" vertical="center"/>
    </xf>
    <xf numFmtId="2" fontId="12" fillId="3" borderId="8" xfId="2" applyNumberFormat="1" applyFont="1" applyBorder="1" applyAlignment="1">
      <alignment horizontal="center" vertical="center"/>
    </xf>
    <xf numFmtId="9" fontId="11" fillId="3" borderId="8" xfId="2" applyNumberFormat="1" applyFont="1" applyBorder="1" applyAlignment="1">
      <alignment horizontal="center" vertical="center"/>
    </xf>
    <xf numFmtId="2" fontId="17" fillId="8" borderId="2" xfId="7" applyNumberFormat="1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1" fillId="4" borderId="6" xfId="3" applyFont="1" applyBorder="1" applyAlignment="1">
      <alignment horizontal="center" vertical="center"/>
    </xf>
    <xf numFmtId="0" fontId="11" fillId="4" borderId="7" xfId="3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 wrapText="1"/>
    </xf>
    <xf numFmtId="2" fontId="9" fillId="9" borderId="2" xfId="8" applyNumberFormat="1" applyFont="1" applyBorder="1" applyAlignment="1">
      <alignment horizontal="center" vertical="center"/>
    </xf>
    <xf numFmtId="2" fontId="10" fillId="4" borderId="6" xfId="3" applyNumberFormat="1" applyFont="1" applyBorder="1" applyAlignment="1">
      <alignment horizontal="center" vertical="center"/>
    </xf>
    <xf numFmtId="2" fontId="10" fillId="4" borderId="8" xfId="3" applyNumberFormat="1" applyFont="1" applyBorder="1" applyAlignment="1">
      <alignment horizontal="center" vertical="center"/>
    </xf>
  </cellXfs>
  <cellStyles count="15">
    <cellStyle name="20% - Accent1" xfId="11" builtinId="30"/>
    <cellStyle name="20% - Accent2" xfId="12" builtinId="34"/>
    <cellStyle name="20% - Accent3" xfId="13" builtinId="38"/>
    <cellStyle name="20% - Accent4" xfId="6" builtinId="42"/>
    <cellStyle name="20% - Accent6" xfId="8" builtinId="50"/>
    <cellStyle name="40% - Accent5" xfId="14" builtinId="47"/>
    <cellStyle name="60% - Accent2" xfId="5" builtinId="36"/>
    <cellStyle name="Accent5" xfId="7" builtinId="45"/>
    <cellStyle name="Bad" xfId="2" builtinId="27"/>
    <cellStyle name="Calculation" xfId="4" builtinId="22"/>
    <cellStyle name="Good" xfId="1" builtinId="26"/>
    <cellStyle name="Neutral" xfId="3" builtinId="28"/>
    <cellStyle name="Normal" xfId="0" builtinId="0"/>
    <cellStyle name="Note" xfId="9" builtinId="10"/>
    <cellStyle name="Output" xfId="10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26"/>
  <sheetViews>
    <sheetView topLeftCell="A13" zoomScale="85" zoomScaleNormal="85" workbookViewId="0">
      <selection activeCell="B2" sqref="B2:D2"/>
    </sheetView>
  </sheetViews>
  <sheetFormatPr defaultRowHeight="16.5"/>
  <cols>
    <col min="1" max="1" width="18.42578125" style="1" customWidth="1"/>
    <col min="2" max="2" width="7.28515625" style="2" customWidth="1"/>
    <col min="3" max="3" width="32.140625" style="1" customWidth="1"/>
    <col min="4" max="4" width="21.140625" style="1" customWidth="1"/>
    <col min="5" max="5" width="12.85546875" style="1" customWidth="1"/>
    <col min="6" max="6" width="12.7109375" style="1" customWidth="1"/>
    <col min="7" max="8" width="13.42578125" style="1" customWidth="1"/>
    <col min="9" max="9" width="11.140625" style="1" customWidth="1"/>
    <col min="10" max="10" width="13" style="1" customWidth="1"/>
    <col min="11" max="11" width="14" style="1" customWidth="1"/>
    <col min="12" max="13" width="12.85546875" style="1" customWidth="1"/>
    <col min="14" max="19" width="11.140625" style="1" customWidth="1"/>
    <col min="20" max="16384" width="9.140625" style="1"/>
  </cols>
  <sheetData>
    <row r="1" spans="2:19" ht="89.25" customHeight="1">
      <c r="B1" s="88" t="s">
        <v>74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2:19" ht="18.75" customHeight="1">
      <c r="B2" s="84" t="s">
        <v>78</v>
      </c>
      <c r="C2" s="85"/>
      <c r="D2" s="85"/>
      <c r="E2" s="90" t="s">
        <v>73</v>
      </c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2:19" ht="18.75" customHeight="1">
      <c r="B3" s="86" t="s">
        <v>31</v>
      </c>
      <c r="C3" s="87"/>
      <c r="D3" s="87"/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2:19" ht="27" customHeight="1">
      <c r="B4" s="3"/>
      <c r="C4" s="4"/>
      <c r="D4" s="4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2:19" ht="42.75" customHeight="1">
      <c r="B5" s="94" t="s">
        <v>1</v>
      </c>
      <c r="C5" s="97" t="s">
        <v>0</v>
      </c>
      <c r="D5" s="30"/>
      <c r="E5" s="94" t="s">
        <v>27</v>
      </c>
      <c r="F5" s="97"/>
      <c r="G5" s="94" t="s">
        <v>28</v>
      </c>
      <c r="H5" s="97"/>
      <c r="I5" s="94" t="s">
        <v>29</v>
      </c>
      <c r="J5" s="97"/>
      <c r="K5" s="94" t="s">
        <v>50</v>
      </c>
      <c r="L5" s="94"/>
      <c r="M5" s="94"/>
      <c r="N5" s="94" t="s">
        <v>51</v>
      </c>
      <c r="O5" s="94"/>
      <c r="P5" s="94"/>
      <c r="Q5" s="94" t="s">
        <v>52</v>
      </c>
      <c r="R5" s="94"/>
      <c r="S5" s="94"/>
    </row>
    <row r="6" spans="2:19" ht="42.75" customHeight="1">
      <c r="B6" s="94"/>
      <c r="C6" s="97"/>
      <c r="D6" s="30"/>
      <c r="E6" s="20" t="s">
        <v>45</v>
      </c>
      <c r="F6" s="20" t="s">
        <v>46</v>
      </c>
      <c r="G6" s="20" t="s">
        <v>45</v>
      </c>
      <c r="H6" s="20" t="s">
        <v>46</v>
      </c>
      <c r="I6" s="20" t="s">
        <v>45</v>
      </c>
      <c r="J6" s="20" t="s">
        <v>46</v>
      </c>
      <c r="K6" s="20" t="s">
        <v>45</v>
      </c>
      <c r="L6" s="20" t="s">
        <v>72</v>
      </c>
      <c r="M6" s="20" t="s">
        <v>49</v>
      </c>
      <c r="N6" s="20" t="s">
        <v>45</v>
      </c>
      <c r="O6" s="20" t="s">
        <v>72</v>
      </c>
      <c r="P6" s="20" t="s">
        <v>49</v>
      </c>
      <c r="Q6" s="20" t="s">
        <v>45</v>
      </c>
      <c r="R6" s="20" t="s">
        <v>72</v>
      </c>
      <c r="S6" s="20" t="s">
        <v>49</v>
      </c>
    </row>
    <row r="7" spans="2:19">
      <c r="B7" s="94"/>
      <c r="C7" s="97"/>
      <c r="D7" s="72" t="s">
        <v>3</v>
      </c>
      <c r="E7" s="6">
        <v>20</v>
      </c>
      <c r="F7" s="6">
        <v>80</v>
      </c>
      <c r="G7" s="6">
        <v>20</v>
      </c>
      <c r="H7" s="6">
        <v>80</v>
      </c>
      <c r="I7" s="6">
        <v>20</v>
      </c>
      <c r="J7" s="6">
        <v>80</v>
      </c>
      <c r="K7" s="6">
        <v>20</v>
      </c>
      <c r="L7" s="6">
        <v>60</v>
      </c>
      <c r="M7" s="6">
        <v>20</v>
      </c>
      <c r="N7" s="6">
        <v>20</v>
      </c>
      <c r="O7" s="6">
        <v>60</v>
      </c>
      <c r="P7" s="6">
        <v>20</v>
      </c>
      <c r="Q7" s="6">
        <v>20</v>
      </c>
      <c r="R7" s="6">
        <v>60</v>
      </c>
      <c r="S7" s="6">
        <v>20</v>
      </c>
    </row>
    <row r="8" spans="2:19">
      <c r="B8" s="96"/>
      <c r="C8" s="98"/>
      <c r="D8" s="73" t="s">
        <v>4</v>
      </c>
      <c r="E8" s="75">
        <f>E7/2</f>
        <v>10</v>
      </c>
      <c r="F8" s="75">
        <f t="shared" ref="F8:S8" si="0">F7/2</f>
        <v>40</v>
      </c>
      <c r="G8" s="75">
        <f t="shared" si="0"/>
        <v>10</v>
      </c>
      <c r="H8" s="75">
        <f t="shared" si="0"/>
        <v>40</v>
      </c>
      <c r="I8" s="75">
        <f t="shared" si="0"/>
        <v>10</v>
      </c>
      <c r="J8" s="75">
        <f t="shared" si="0"/>
        <v>40</v>
      </c>
      <c r="K8" s="75">
        <f t="shared" si="0"/>
        <v>10</v>
      </c>
      <c r="L8" s="75">
        <f t="shared" si="0"/>
        <v>30</v>
      </c>
      <c r="M8" s="75">
        <f t="shared" si="0"/>
        <v>10</v>
      </c>
      <c r="N8" s="75">
        <f t="shared" si="0"/>
        <v>10</v>
      </c>
      <c r="O8" s="75">
        <f t="shared" si="0"/>
        <v>30</v>
      </c>
      <c r="P8" s="75">
        <f t="shared" si="0"/>
        <v>10</v>
      </c>
      <c r="Q8" s="75">
        <f t="shared" si="0"/>
        <v>10</v>
      </c>
      <c r="R8" s="75">
        <f t="shared" si="0"/>
        <v>30</v>
      </c>
      <c r="S8" s="75">
        <f t="shared" si="0"/>
        <v>10</v>
      </c>
    </row>
    <row r="9" spans="2:19" s="32" customFormat="1" ht="25.5">
      <c r="B9" s="82">
        <v>1</v>
      </c>
      <c r="C9" s="81" t="s">
        <v>53</v>
      </c>
      <c r="D9" s="81" t="s">
        <v>54</v>
      </c>
      <c r="E9" s="80">
        <v>11</v>
      </c>
      <c r="F9" s="80">
        <v>48</v>
      </c>
      <c r="G9" s="80">
        <v>8</v>
      </c>
      <c r="H9" s="80">
        <v>72</v>
      </c>
      <c r="I9" s="80">
        <v>8</v>
      </c>
      <c r="J9" s="80">
        <v>66</v>
      </c>
      <c r="K9" s="80">
        <v>10</v>
      </c>
      <c r="L9" s="80">
        <v>32</v>
      </c>
      <c r="M9" s="80">
        <v>12</v>
      </c>
      <c r="N9" s="80">
        <v>16</v>
      </c>
      <c r="O9" s="80">
        <v>44</v>
      </c>
      <c r="P9" s="80">
        <v>16</v>
      </c>
      <c r="Q9" s="80">
        <v>15</v>
      </c>
      <c r="R9" s="80">
        <v>32</v>
      </c>
      <c r="S9" s="80">
        <v>8</v>
      </c>
    </row>
    <row r="10" spans="2:19" ht="25.5">
      <c r="B10" s="83">
        <v>2</v>
      </c>
      <c r="C10" s="81" t="s">
        <v>55</v>
      </c>
      <c r="D10" s="81" t="s">
        <v>54</v>
      </c>
      <c r="E10" s="80">
        <v>12</v>
      </c>
      <c r="F10" s="80">
        <v>46</v>
      </c>
      <c r="G10" s="80">
        <v>10</v>
      </c>
      <c r="H10" s="80">
        <v>69</v>
      </c>
      <c r="I10" s="80">
        <v>9</v>
      </c>
      <c r="J10" s="80">
        <v>53</v>
      </c>
      <c r="K10" s="80">
        <v>12</v>
      </c>
      <c r="L10" s="80">
        <v>36</v>
      </c>
      <c r="M10" s="80">
        <v>13</v>
      </c>
      <c r="N10" s="80">
        <v>15</v>
      </c>
      <c r="O10" s="80">
        <v>50</v>
      </c>
      <c r="P10" s="80">
        <v>14</v>
      </c>
      <c r="Q10" s="80">
        <v>14</v>
      </c>
      <c r="R10" s="80">
        <v>26</v>
      </c>
      <c r="S10" s="80">
        <v>14</v>
      </c>
    </row>
    <row r="11" spans="2:19" ht="25.5">
      <c r="B11" s="83">
        <v>3</v>
      </c>
      <c r="C11" s="81" t="s">
        <v>56</v>
      </c>
      <c r="D11" s="81" t="s">
        <v>54</v>
      </c>
      <c r="E11" s="80">
        <v>16</v>
      </c>
      <c r="F11" s="80">
        <v>51</v>
      </c>
      <c r="G11" s="80">
        <v>19</v>
      </c>
      <c r="H11" s="80">
        <v>66</v>
      </c>
      <c r="I11" s="80">
        <v>17</v>
      </c>
      <c r="J11" s="80">
        <v>46</v>
      </c>
      <c r="K11" s="80">
        <v>16</v>
      </c>
      <c r="L11" s="80">
        <v>26</v>
      </c>
      <c r="M11" s="80">
        <v>16</v>
      </c>
      <c r="N11" s="80">
        <v>16</v>
      </c>
      <c r="O11" s="80">
        <v>54</v>
      </c>
      <c r="P11" s="80">
        <v>18</v>
      </c>
      <c r="Q11" s="80">
        <v>16</v>
      </c>
      <c r="R11" s="80">
        <v>48</v>
      </c>
      <c r="S11" s="80">
        <v>18</v>
      </c>
    </row>
    <row r="12" spans="2:19" ht="25.5">
      <c r="B12" s="83">
        <v>4</v>
      </c>
      <c r="C12" s="81" t="s">
        <v>57</v>
      </c>
      <c r="D12" s="81" t="s">
        <v>54</v>
      </c>
      <c r="E12" s="80">
        <v>15</v>
      </c>
      <c r="F12" s="80">
        <v>50</v>
      </c>
      <c r="G12" s="80">
        <v>15</v>
      </c>
      <c r="H12" s="80">
        <v>69</v>
      </c>
      <c r="I12" s="80">
        <v>12</v>
      </c>
      <c r="J12" s="80">
        <v>38</v>
      </c>
      <c r="K12" s="80">
        <v>13</v>
      </c>
      <c r="L12" s="80">
        <v>35</v>
      </c>
      <c r="M12" s="80">
        <v>15</v>
      </c>
      <c r="N12" s="80">
        <v>12</v>
      </c>
      <c r="O12" s="80">
        <v>46</v>
      </c>
      <c r="P12" s="80">
        <v>18</v>
      </c>
      <c r="Q12" s="80">
        <v>14</v>
      </c>
      <c r="R12" s="80">
        <v>38</v>
      </c>
      <c r="S12" s="80">
        <v>16</v>
      </c>
    </row>
    <row r="13" spans="2:19" ht="25.5">
      <c r="B13" s="83">
        <v>5</v>
      </c>
      <c r="C13" s="81" t="s">
        <v>58</v>
      </c>
      <c r="D13" s="81" t="s">
        <v>54</v>
      </c>
      <c r="E13" s="80">
        <v>14</v>
      </c>
      <c r="F13" s="80">
        <v>27</v>
      </c>
      <c r="G13" s="80">
        <v>9</v>
      </c>
      <c r="H13" s="80">
        <v>32</v>
      </c>
      <c r="I13" s="80">
        <v>9</v>
      </c>
      <c r="J13" s="80">
        <v>22</v>
      </c>
      <c r="K13" s="80">
        <v>8</v>
      </c>
      <c r="L13" s="80">
        <v>32</v>
      </c>
      <c r="M13" s="80">
        <v>12</v>
      </c>
      <c r="N13" s="80">
        <v>12</v>
      </c>
      <c r="O13" s="80">
        <v>36</v>
      </c>
      <c r="P13" s="80">
        <v>13</v>
      </c>
      <c r="Q13" s="80">
        <v>9</v>
      </c>
      <c r="R13" s="80">
        <v>36</v>
      </c>
      <c r="S13" s="80">
        <v>12</v>
      </c>
    </row>
    <row r="14" spans="2:19" ht="25.5">
      <c r="B14" s="83">
        <v>6</v>
      </c>
      <c r="C14" s="81" t="s">
        <v>59</v>
      </c>
      <c r="D14" s="81" t="s">
        <v>54</v>
      </c>
      <c r="E14" s="80">
        <v>8</v>
      </c>
      <c r="F14" s="80">
        <v>32</v>
      </c>
      <c r="G14" s="80">
        <v>8</v>
      </c>
      <c r="H14" s="80">
        <v>32</v>
      </c>
      <c r="I14" s="80">
        <v>9</v>
      </c>
      <c r="J14" s="80">
        <v>38</v>
      </c>
      <c r="K14" s="80">
        <v>11</v>
      </c>
      <c r="L14" s="80">
        <v>26</v>
      </c>
      <c r="M14" s="80">
        <v>13</v>
      </c>
      <c r="N14" s="80">
        <v>13</v>
      </c>
      <c r="O14" s="80">
        <v>29</v>
      </c>
      <c r="P14" s="80">
        <v>12</v>
      </c>
      <c r="Q14" s="80">
        <v>17</v>
      </c>
      <c r="R14" s="80">
        <v>32</v>
      </c>
      <c r="S14" s="80">
        <v>9</v>
      </c>
    </row>
    <row r="15" spans="2:19" ht="25.5">
      <c r="B15" s="83">
        <v>7</v>
      </c>
      <c r="C15" s="81" t="s">
        <v>60</v>
      </c>
      <c r="D15" s="81" t="s">
        <v>54</v>
      </c>
      <c r="E15" s="80">
        <v>17</v>
      </c>
      <c r="F15" s="80">
        <v>58</v>
      </c>
      <c r="G15" s="80">
        <v>11</v>
      </c>
      <c r="H15" s="80">
        <v>43</v>
      </c>
      <c r="I15" s="80">
        <v>15</v>
      </c>
      <c r="J15" s="80">
        <v>32</v>
      </c>
      <c r="K15" s="80">
        <v>12</v>
      </c>
      <c r="L15" s="80">
        <v>34</v>
      </c>
      <c r="M15" s="80">
        <v>15</v>
      </c>
      <c r="N15" s="80">
        <v>16</v>
      </c>
      <c r="O15" s="80">
        <v>50</v>
      </c>
      <c r="P15" s="80">
        <v>17</v>
      </c>
      <c r="Q15" s="80">
        <v>12</v>
      </c>
      <c r="R15" s="80">
        <v>42</v>
      </c>
      <c r="S15" s="80">
        <v>17</v>
      </c>
    </row>
    <row r="16" spans="2:19" ht="25.5">
      <c r="B16" s="83">
        <v>8</v>
      </c>
      <c r="C16" s="81" t="s">
        <v>61</v>
      </c>
      <c r="D16" s="81" t="s">
        <v>54</v>
      </c>
      <c r="E16" s="80">
        <v>8</v>
      </c>
      <c r="F16" s="80">
        <v>40</v>
      </c>
      <c r="G16" s="80">
        <v>9</v>
      </c>
      <c r="H16" s="80">
        <v>45</v>
      </c>
      <c r="I16" s="80">
        <v>10</v>
      </c>
      <c r="J16" s="80">
        <v>38</v>
      </c>
      <c r="K16" s="80">
        <v>13</v>
      </c>
      <c r="L16" s="80">
        <v>34</v>
      </c>
      <c r="M16" s="80">
        <v>12</v>
      </c>
      <c r="N16" s="80">
        <v>16</v>
      </c>
      <c r="O16" s="80">
        <v>46</v>
      </c>
      <c r="P16" s="80">
        <v>13</v>
      </c>
      <c r="Q16" s="80">
        <v>13</v>
      </c>
      <c r="R16" s="80">
        <v>32</v>
      </c>
      <c r="S16" s="80">
        <v>14</v>
      </c>
    </row>
    <row r="17" spans="2:19" ht="25.5">
      <c r="B17" s="83">
        <v>9</v>
      </c>
      <c r="C17" s="81" t="s">
        <v>62</v>
      </c>
      <c r="D17" s="81" t="s">
        <v>54</v>
      </c>
      <c r="E17" s="80">
        <v>16</v>
      </c>
      <c r="F17" s="80">
        <v>46</v>
      </c>
      <c r="G17" s="80">
        <v>16</v>
      </c>
      <c r="H17" s="80">
        <v>61</v>
      </c>
      <c r="I17" s="80">
        <v>16</v>
      </c>
      <c r="J17" s="80">
        <v>37</v>
      </c>
      <c r="K17" s="80">
        <v>16</v>
      </c>
      <c r="L17" s="80">
        <v>35</v>
      </c>
      <c r="M17" s="80">
        <v>15</v>
      </c>
      <c r="N17" s="80">
        <v>17</v>
      </c>
      <c r="O17" s="80">
        <v>53</v>
      </c>
      <c r="P17" s="80">
        <v>15</v>
      </c>
      <c r="Q17" s="80">
        <v>15</v>
      </c>
      <c r="R17" s="80">
        <v>43</v>
      </c>
      <c r="S17" s="80">
        <v>18</v>
      </c>
    </row>
    <row r="18" spans="2:19" ht="25.5">
      <c r="B18" s="83">
        <v>10</v>
      </c>
      <c r="C18" s="81" t="s">
        <v>63</v>
      </c>
      <c r="D18" s="81" t="s">
        <v>54</v>
      </c>
      <c r="E18" s="80">
        <v>19</v>
      </c>
      <c r="F18" s="80">
        <v>54</v>
      </c>
      <c r="G18" s="80">
        <v>18</v>
      </c>
      <c r="H18" s="80">
        <v>78</v>
      </c>
      <c r="I18" s="80">
        <v>18</v>
      </c>
      <c r="J18" s="80">
        <v>37</v>
      </c>
      <c r="K18" s="80">
        <v>15</v>
      </c>
      <c r="L18" s="80">
        <v>48</v>
      </c>
      <c r="M18" s="80">
        <v>17</v>
      </c>
      <c r="N18" s="80">
        <v>18</v>
      </c>
      <c r="O18" s="80">
        <v>48</v>
      </c>
      <c r="P18" s="80">
        <v>19</v>
      </c>
      <c r="Q18" s="80">
        <v>15</v>
      </c>
      <c r="R18" s="80">
        <v>47</v>
      </c>
      <c r="S18" s="80">
        <v>19</v>
      </c>
    </row>
    <row r="19" spans="2:19" ht="25.5">
      <c r="B19" s="82">
        <v>11</v>
      </c>
      <c r="C19" s="81" t="s">
        <v>64</v>
      </c>
      <c r="D19" s="81" t="s">
        <v>54</v>
      </c>
      <c r="E19" s="80">
        <v>10</v>
      </c>
      <c r="F19" s="80">
        <v>42</v>
      </c>
      <c r="G19" s="80">
        <v>8</v>
      </c>
      <c r="H19" s="80">
        <v>58</v>
      </c>
      <c r="I19" s="80">
        <v>8</v>
      </c>
      <c r="J19" s="80">
        <v>54</v>
      </c>
      <c r="K19" s="80">
        <v>12</v>
      </c>
      <c r="L19" s="80">
        <v>38</v>
      </c>
      <c r="M19" s="80">
        <v>10</v>
      </c>
      <c r="N19" s="80">
        <v>16</v>
      </c>
      <c r="O19" s="80">
        <v>36</v>
      </c>
      <c r="P19" s="80">
        <v>11</v>
      </c>
      <c r="Q19" s="80">
        <v>14</v>
      </c>
      <c r="R19" s="80">
        <v>35</v>
      </c>
      <c r="S19" s="80">
        <v>9</v>
      </c>
    </row>
    <row r="20" spans="2:19" ht="25.5">
      <c r="B20" s="83">
        <v>12</v>
      </c>
      <c r="C20" s="81" t="s">
        <v>65</v>
      </c>
      <c r="D20" s="81" t="s">
        <v>54</v>
      </c>
      <c r="E20" s="80">
        <v>8</v>
      </c>
      <c r="F20" s="80">
        <v>32</v>
      </c>
      <c r="G20" s="80">
        <v>8</v>
      </c>
      <c r="H20" s="80">
        <v>35</v>
      </c>
      <c r="I20" s="80">
        <v>8</v>
      </c>
      <c r="J20" s="80">
        <v>35</v>
      </c>
      <c r="K20" s="80">
        <v>13</v>
      </c>
      <c r="L20" s="80">
        <v>29</v>
      </c>
      <c r="M20" s="80">
        <v>15</v>
      </c>
      <c r="N20" s="80">
        <v>17</v>
      </c>
      <c r="O20" s="80">
        <v>48</v>
      </c>
      <c r="P20" s="80">
        <v>13</v>
      </c>
      <c r="Q20" s="80">
        <v>13</v>
      </c>
      <c r="R20" s="80">
        <v>32</v>
      </c>
      <c r="S20" s="80">
        <v>11</v>
      </c>
    </row>
    <row r="21" spans="2:19" ht="25.5">
      <c r="B21" s="83">
        <v>13</v>
      </c>
      <c r="C21" s="81" t="s">
        <v>66</v>
      </c>
      <c r="D21" s="81" t="s">
        <v>54</v>
      </c>
      <c r="E21" s="80">
        <v>9</v>
      </c>
      <c r="F21" s="80">
        <v>22</v>
      </c>
      <c r="G21" s="80">
        <v>8</v>
      </c>
      <c r="H21" s="80">
        <v>32</v>
      </c>
      <c r="I21" s="80">
        <v>12</v>
      </c>
      <c r="J21" s="80">
        <v>42</v>
      </c>
      <c r="K21" s="80">
        <v>10</v>
      </c>
      <c r="L21" s="80">
        <v>38</v>
      </c>
      <c r="M21" s="80">
        <v>14</v>
      </c>
      <c r="N21" s="80">
        <v>16</v>
      </c>
      <c r="O21" s="80">
        <v>35</v>
      </c>
      <c r="P21" s="80">
        <v>15</v>
      </c>
      <c r="Q21" s="80">
        <v>14</v>
      </c>
      <c r="R21" s="80">
        <v>30</v>
      </c>
      <c r="S21" s="80">
        <v>13</v>
      </c>
    </row>
    <row r="22" spans="2:19" ht="25.5">
      <c r="B22" s="83">
        <v>14</v>
      </c>
      <c r="C22" s="81" t="s">
        <v>67</v>
      </c>
      <c r="D22" s="81" t="s">
        <v>54</v>
      </c>
      <c r="E22" s="80">
        <v>8</v>
      </c>
      <c r="F22" s="80">
        <v>50</v>
      </c>
      <c r="G22" s="80">
        <v>8</v>
      </c>
      <c r="H22" s="80">
        <v>56</v>
      </c>
      <c r="I22" s="80">
        <v>9</v>
      </c>
      <c r="J22" s="80">
        <v>54</v>
      </c>
      <c r="K22" s="80">
        <v>10</v>
      </c>
      <c r="L22" s="80">
        <v>44</v>
      </c>
      <c r="M22" s="80">
        <v>10</v>
      </c>
      <c r="N22" s="80">
        <v>12</v>
      </c>
      <c r="O22" s="80">
        <v>44</v>
      </c>
      <c r="P22" s="80">
        <v>13</v>
      </c>
      <c r="Q22" s="80">
        <v>10</v>
      </c>
      <c r="R22" s="80">
        <v>47</v>
      </c>
      <c r="S22" s="80">
        <v>12</v>
      </c>
    </row>
    <row r="23" spans="2:19" ht="25.5">
      <c r="B23" s="83">
        <v>15</v>
      </c>
      <c r="C23" s="81" t="s">
        <v>68</v>
      </c>
      <c r="D23" s="81" t="s">
        <v>54</v>
      </c>
      <c r="E23" s="80">
        <v>12</v>
      </c>
      <c r="F23" s="80">
        <v>37</v>
      </c>
      <c r="G23" s="80">
        <v>11</v>
      </c>
      <c r="H23" s="80">
        <v>37</v>
      </c>
      <c r="I23" s="80">
        <v>9</v>
      </c>
      <c r="J23" s="80">
        <v>32</v>
      </c>
      <c r="K23" s="80">
        <v>8</v>
      </c>
      <c r="L23" s="80">
        <v>26</v>
      </c>
      <c r="M23" s="80">
        <v>10</v>
      </c>
      <c r="N23" s="80">
        <v>12</v>
      </c>
      <c r="O23" s="80">
        <v>46</v>
      </c>
      <c r="P23" s="80">
        <v>12</v>
      </c>
      <c r="Q23" s="80">
        <v>10</v>
      </c>
      <c r="R23" s="80">
        <v>30</v>
      </c>
      <c r="S23" s="80">
        <v>13</v>
      </c>
    </row>
    <row r="24" spans="2:19" ht="25.5">
      <c r="B24" s="83">
        <v>16</v>
      </c>
      <c r="C24" s="81" t="s">
        <v>69</v>
      </c>
      <c r="D24" s="81" t="s">
        <v>54</v>
      </c>
      <c r="E24" s="80">
        <v>9</v>
      </c>
      <c r="F24" s="80">
        <v>32</v>
      </c>
      <c r="G24" s="80">
        <v>8</v>
      </c>
      <c r="H24" s="80">
        <v>42</v>
      </c>
      <c r="I24" s="80">
        <v>13</v>
      </c>
      <c r="J24" s="80">
        <v>32</v>
      </c>
      <c r="K24" s="80">
        <v>13</v>
      </c>
      <c r="L24" s="80">
        <v>24</v>
      </c>
      <c r="M24" s="80">
        <v>15</v>
      </c>
      <c r="N24" s="80">
        <v>16</v>
      </c>
      <c r="O24" s="80">
        <v>28</v>
      </c>
      <c r="P24" s="80">
        <v>15</v>
      </c>
      <c r="Q24" s="80">
        <v>13</v>
      </c>
      <c r="R24" s="80">
        <v>24</v>
      </c>
      <c r="S24" s="80">
        <v>12</v>
      </c>
    </row>
    <row r="25" spans="2:19" ht="25.5">
      <c r="B25" s="83">
        <v>17</v>
      </c>
      <c r="C25" s="81" t="s">
        <v>70</v>
      </c>
      <c r="D25" s="81" t="s">
        <v>54</v>
      </c>
      <c r="E25" s="80">
        <v>18</v>
      </c>
      <c r="F25" s="80">
        <v>37</v>
      </c>
      <c r="G25" s="80">
        <v>16</v>
      </c>
      <c r="H25" s="80">
        <v>66</v>
      </c>
      <c r="I25" s="80">
        <v>14</v>
      </c>
      <c r="J25" s="80">
        <v>54</v>
      </c>
      <c r="K25" s="80">
        <v>15</v>
      </c>
      <c r="L25" s="80">
        <v>40</v>
      </c>
      <c r="M25" s="80">
        <v>15</v>
      </c>
      <c r="N25" s="80">
        <v>18</v>
      </c>
      <c r="O25" s="80">
        <v>41</v>
      </c>
      <c r="P25" s="80">
        <v>19</v>
      </c>
      <c r="Q25" s="80">
        <v>14</v>
      </c>
      <c r="R25" s="80">
        <v>32</v>
      </c>
      <c r="S25" s="80">
        <v>14</v>
      </c>
    </row>
    <row r="26" spans="2:19" ht="25.5">
      <c r="B26" s="83">
        <v>18</v>
      </c>
      <c r="C26" s="81" t="s">
        <v>71</v>
      </c>
      <c r="D26" s="81" t="s">
        <v>54</v>
      </c>
      <c r="E26" s="80">
        <v>10</v>
      </c>
      <c r="F26" s="80">
        <v>32</v>
      </c>
      <c r="G26" s="80">
        <v>12</v>
      </c>
      <c r="H26" s="80">
        <v>50</v>
      </c>
      <c r="I26" s="80">
        <v>9</v>
      </c>
      <c r="J26" s="80">
        <v>50</v>
      </c>
      <c r="K26" s="80">
        <v>13</v>
      </c>
      <c r="L26" s="80">
        <v>24</v>
      </c>
      <c r="M26" s="80">
        <v>13</v>
      </c>
      <c r="N26" s="80">
        <v>12</v>
      </c>
      <c r="O26" s="80">
        <v>46</v>
      </c>
      <c r="P26" s="80">
        <v>13</v>
      </c>
      <c r="Q26" s="80">
        <v>13</v>
      </c>
      <c r="R26" s="80">
        <v>35</v>
      </c>
      <c r="S26" s="80">
        <v>11</v>
      </c>
    </row>
  </sheetData>
  <mergeCells count="14">
    <mergeCell ref="K5:M5"/>
    <mergeCell ref="N5:P5"/>
    <mergeCell ref="Q5:S5"/>
    <mergeCell ref="E4:S4"/>
    <mergeCell ref="B5:B8"/>
    <mergeCell ref="C5:C8"/>
    <mergeCell ref="E5:F5"/>
    <mergeCell ref="G5:H5"/>
    <mergeCell ref="I5:J5"/>
    <mergeCell ref="B2:D2"/>
    <mergeCell ref="B3:D3"/>
    <mergeCell ref="B1:S1"/>
    <mergeCell ref="E2:S2"/>
    <mergeCell ref="E3:S3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S22"/>
  <sheetViews>
    <sheetView topLeftCell="B19" zoomScale="70" zoomScaleNormal="70" workbookViewId="0">
      <selection activeCell="B2" sqref="B2:D2"/>
    </sheetView>
  </sheetViews>
  <sheetFormatPr defaultRowHeight="16.5"/>
  <cols>
    <col min="1" max="1" width="18.42578125" style="1" customWidth="1"/>
    <col min="2" max="2" width="5.42578125" style="2" customWidth="1"/>
    <col min="3" max="3" width="39.42578125" style="1" customWidth="1"/>
    <col min="4" max="4" width="15.42578125" style="1" customWidth="1"/>
    <col min="5" max="5" width="12.85546875" style="1" customWidth="1"/>
    <col min="6" max="6" width="12.7109375" style="1" customWidth="1"/>
    <col min="7" max="8" width="13.42578125" style="1" customWidth="1"/>
    <col min="9" max="9" width="11.140625" style="1" customWidth="1"/>
    <col min="10" max="10" width="13" style="1" customWidth="1"/>
    <col min="11" max="11" width="14" style="1" customWidth="1"/>
    <col min="12" max="13" width="12.85546875" style="1" customWidth="1"/>
    <col min="14" max="19" width="11.140625" style="1" customWidth="1"/>
    <col min="20" max="16384" width="9.140625" style="1"/>
  </cols>
  <sheetData>
    <row r="1" spans="2:19" ht="89.25" customHeight="1">
      <c r="B1" s="88" t="s">
        <v>75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2:19" ht="18.75" customHeight="1">
      <c r="B2" s="103" t="s">
        <v>78</v>
      </c>
      <c r="C2" s="103"/>
      <c r="D2" s="103"/>
      <c r="E2" s="103" t="s">
        <v>76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2:19" ht="18.75" customHeight="1">
      <c r="B3" s="103" t="s">
        <v>31</v>
      </c>
      <c r="C3" s="103"/>
      <c r="D3" s="103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2:19" ht="42.75" customHeight="1">
      <c r="B4" s="94" t="s">
        <v>1</v>
      </c>
      <c r="C4" s="97" t="s">
        <v>0</v>
      </c>
      <c r="D4" s="109"/>
      <c r="E4" s="94" t="s">
        <v>27</v>
      </c>
      <c r="F4" s="97"/>
      <c r="G4" s="94" t="s">
        <v>28</v>
      </c>
      <c r="H4" s="97"/>
      <c r="I4" s="94" t="s">
        <v>29</v>
      </c>
      <c r="J4" s="97"/>
      <c r="K4" s="105" t="s">
        <v>30</v>
      </c>
      <c r="L4" s="106"/>
      <c r="M4" s="107"/>
      <c r="N4" s="105" t="s">
        <v>44</v>
      </c>
      <c r="O4" s="106"/>
      <c r="P4" s="106"/>
      <c r="Q4" s="94" t="s">
        <v>32</v>
      </c>
      <c r="R4" s="94"/>
      <c r="S4" s="94"/>
    </row>
    <row r="5" spans="2:19" ht="41.25" customHeight="1">
      <c r="B5" s="94"/>
      <c r="C5" s="97"/>
      <c r="D5" s="110"/>
      <c r="E5" s="20" t="s">
        <v>45</v>
      </c>
      <c r="F5" s="20" t="s">
        <v>46</v>
      </c>
      <c r="G5" s="20" t="s">
        <v>45</v>
      </c>
      <c r="H5" s="20" t="s">
        <v>46</v>
      </c>
      <c r="I5" s="20" t="s">
        <v>45</v>
      </c>
      <c r="J5" s="20" t="s">
        <v>46</v>
      </c>
      <c r="K5" s="20" t="s">
        <v>45</v>
      </c>
      <c r="L5" s="20" t="s">
        <v>72</v>
      </c>
      <c r="M5" s="20" t="s">
        <v>49</v>
      </c>
      <c r="N5" s="20" t="s">
        <v>45</v>
      </c>
      <c r="O5" s="20" t="s">
        <v>72</v>
      </c>
      <c r="P5" s="76" t="s">
        <v>49</v>
      </c>
      <c r="Q5" s="20" t="s">
        <v>45</v>
      </c>
      <c r="R5" s="20" t="s">
        <v>72</v>
      </c>
      <c r="S5" s="20" t="s">
        <v>49</v>
      </c>
    </row>
    <row r="6" spans="2:19" ht="22.5" customHeight="1">
      <c r="B6" s="94"/>
      <c r="C6" s="97"/>
      <c r="D6" s="28" t="s">
        <v>3</v>
      </c>
      <c r="E6" s="6">
        <f>'Data Entry for CO '!E7</f>
        <v>20</v>
      </c>
      <c r="F6" s="6">
        <f>'Data Entry for CO '!F7</f>
        <v>80</v>
      </c>
      <c r="G6" s="6">
        <f>'Data Entry for CO '!G7</f>
        <v>20</v>
      </c>
      <c r="H6" s="6">
        <f>'Data Entry for CO '!H7</f>
        <v>80</v>
      </c>
      <c r="I6" s="6">
        <f>'Data Entry for CO '!I7</f>
        <v>20</v>
      </c>
      <c r="J6" s="6">
        <f>'Data Entry for CO '!J7</f>
        <v>80</v>
      </c>
      <c r="K6" s="6">
        <f>'Data Entry for CO '!K7</f>
        <v>20</v>
      </c>
      <c r="L6" s="6">
        <f>'Data Entry for CO '!L7</f>
        <v>60</v>
      </c>
      <c r="M6" s="6">
        <v>20</v>
      </c>
      <c r="N6" s="6">
        <f>'Data Entry for CO '!N7</f>
        <v>20</v>
      </c>
      <c r="O6" s="6">
        <f>'Data Entry for CO '!O7</f>
        <v>60</v>
      </c>
      <c r="P6" s="77">
        <v>20</v>
      </c>
      <c r="Q6" s="6">
        <f>'Data Entry for CO '!Q7</f>
        <v>20</v>
      </c>
      <c r="R6" s="6">
        <f>'Data Entry for CO '!R7</f>
        <v>60</v>
      </c>
      <c r="S6" s="6">
        <v>20</v>
      </c>
    </row>
    <row r="7" spans="2:19" ht="22.5" customHeight="1">
      <c r="B7" s="94"/>
      <c r="C7" s="97"/>
      <c r="D7" s="28" t="s">
        <v>4</v>
      </c>
      <c r="E7" s="6">
        <f>E6/2</f>
        <v>10</v>
      </c>
      <c r="F7" s="6">
        <f t="shared" ref="F7:S7" si="0">F6/2</f>
        <v>40</v>
      </c>
      <c r="G7" s="6">
        <f t="shared" si="0"/>
        <v>10</v>
      </c>
      <c r="H7" s="6">
        <f t="shared" si="0"/>
        <v>40</v>
      </c>
      <c r="I7" s="6">
        <f t="shared" si="0"/>
        <v>10</v>
      </c>
      <c r="J7" s="6">
        <f t="shared" si="0"/>
        <v>40</v>
      </c>
      <c r="K7" s="6">
        <f t="shared" si="0"/>
        <v>10</v>
      </c>
      <c r="L7" s="6">
        <f t="shared" si="0"/>
        <v>30</v>
      </c>
      <c r="M7" s="6">
        <f t="shared" si="0"/>
        <v>10</v>
      </c>
      <c r="N7" s="6">
        <f t="shared" si="0"/>
        <v>10</v>
      </c>
      <c r="O7" s="6">
        <f t="shared" si="0"/>
        <v>30</v>
      </c>
      <c r="P7" s="6">
        <f t="shared" si="0"/>
        <v>10</v>
      </c>
      <c r="Q7" s="6">
        <f t="shared" si="0"/>
        <v>10</v>
      </c>
      <c r="R7" s="6">
        <f t="shared" si="0"/>
        <v>30</v>
      </c>
      <c r="S7" s="6">
        <f t="shared" si="0"/>
        <v>10</v>
      </c>
    </row>
    <row r="8" spans="2:19" s="32" customFormat="1">
      <c r="B8" s="54"/>
      <c r="Q8" s="31"/>
      <c r="R8" s="31"/>
      <c r="S8" s="31"/>
    </row>
    <row r="9" spans="2:19" ht="23.25" customHeight="1">
      <c r="C9" s="46" t="s">
        <v>8</v>
      </c>
      <c r="D9" s="114"/>
      <c r="E9" s="34">
        <f>COUNT('Data Entry for CO '!E9:E26)</f>
        <v>18</v>
      </c>
      <c r="F9" s="34">
        <f>COUNT('Data Entry for CO '!F9:F26)</f>
        <v>18</v>
      </c>
      <c r="G9" s="34">
        <f>COUNT('Data Entry for CO '!G9:G26)</f>
        <v>18</v>
      </c>
      <c r="H9" s="34">
        <f>COUNT('Data Entry for CO '!H9:H26)</f>
        <v>18</v>
      </c>
      <c r="I9" s="34">
        <f>COUNT('Data Entry for CO '!I9:I26)</f>
        <v>18</v>
      </c>
      <c r="J9" s="34">
        <f>COUNT('Data Entry for CO '!J9:J26)</f>
        <v>18</v>
      </c>
      <c r="K9" s="34">
        <f>COUNT('Data Entry for CO '!K9:K26)</f>
        <v>18</v>
      </c>
      <c r="L9" s="34">
        <f>COUNT('Data Entry for CO '!L9:L26)</f>
        <v>18</v>
      </c>
      <c r="M9" s="34">
        <f>COUNT('Data Entry for CO '!M9:M26)</f>
        <v>18</v>
      </c>
      <c r="N9" s="34">
        <f>COUNT('Data Entry for CO '!N9:N26)</f>
        <v>18</v>
      </c>
      <c r="O9" s="34">
        <f>COUNT('Data Entry for CO '!O9:O26)</f>
        <v>18</v>
      </c>
      <c r="P9" s="34">
        <f>COUNT('Data Entry for CO '!P9:P26)</f>
        <v>18</v>
      </c>
      <c r="Q9" s="34">
        <f>COUNT('Data Entry for CO '!Q9:Q26)</f>
        <v>18</v>
      </c>
      <c r="R9" s="34">
        <f>COUNT('Data Entry for CO '!R9:R26)</f>
        <v>18</v>
      </c>
      <c r="S9" s="34">
        <f>COUNT('Data Entry for CO '!S9:S26)</f>
        <v>18</v>
      </c>
    </row>
    <row r="10" spans="2:19" ht="24.75" customHeight="1">
      <c r="C10" s="46" t="s">
        <v>34</v>
      </c>
      <c r="D10" s="115"/>
      <c r="E10" s="34">
        <f>COUNTIF('Data Entry for CO '!E9:E26,"&gt;9")</f>
        <v>12</v>
      </c>
      <c r="F10" s="34">
        <f>COUNTIF('Data Entry for CO '!F9:F26,"&gt;39")</f>
        <v>10</v>
      </c>
      <c r="G10" s="34">
        <f>COUNTIF('Data Entry for CO '!G9:G26,"&gt;9")</f>
        <v>9</v>
      </c>
      <c r="H10" s="34">
        <f>COUNTIF('Data Entry for CO '!H9:H26,"&gt;39")</f>
        <v>13</v>
      </c>
      <c r="I10" s="34">
        <f>COUNTIF('Data Entry for CO '!I9:I26,"&gt;9")</f>
        <v>9</v>
      </c>
      <c r="J10" s="34">
        <f>COUNTIF('Data Entry for CO '!J9:J26,"&gt;39")</f>
        <v>8</v>
      </c>
      <c r="K10" s="34">
        <f>COUNTIF('Data Entry for CO '!K9:K26,"&gt;9")</f>
        <v>16</v>
      </c>
      <c r="L10" s="34">
        <f>COUNTIF('Data Entry for CO '!L9:L26,"&gt;29")</f>
        <v>12</v>
      </c>
      <c r="M10" s="34">
        <f>COUNTIF('Data Entry for CO '!M9:M26,"&gt;9")</f>
        <v>18</v>
      </c>
      <c r="N10" s="34">
        <f>COUNTIF('Data Entry for CO '!N9:N26,"&gt;9")</f>
        <v>18</v>
      </c>
      <c r="O10" s="34">
        <f>COUNTIF('Data Entry for CO '!O9:O26,"&gt;29")</f>
        <v>16</v>
      </c>
      <c r="P10" s="34">
        <f>COUNTIF('Data Entry for CO '!P9:P26,"&gt;9")</f>
        <v>18</v>
      </c>
      <c r="Q10" s="34">
        <f>COUNTIF('Data Entry for CO '!Q9:Q26,"&gt;9")</f>
        <v>17</v>
      </c>
      <c r="R10" s="34">
        <f>COUNTIF('Data Entry for CO '!R9:R26,"&gt;29")</f>
        <v>16</v>
      </c>
      <c r="S10" s="34">
        <f>COUNTIF('Data Entry for CO '!S9:S26,"&gt;9")</f>
        <v>15</v>
      </c>
    </row>
    <row r="11" spans="2:19" ht="27" customHeight="1">
      <c r="C11" s="112" t="s">
        <v>40</v>
      </c>
      <c r="D11" s="115"/>
      <c r="E11" s="35">
        <f>E10/E9*100</f>
        <v>66.666666666666657</v>
      </c>
      <c r="F11" s="35">
        <f t="shared" ref="F11:S11" si="1">F10/F9*100</f>
        <v>55.555555555555557</v>
      </c>
      <c r="G11" s="35">
        <f t="shared" si="1"/>
        <v>50</v>
      </c>
      <c r="H11" s="35">
        <f t="shared" si="1"/>
        <v>72.222222222222214</v>
      </c>
      <c r="I11" s="35">
        <f t="shared" si="1"/>
        <v>50</v>
      </c>
      <c r="J11" s="35">
        <f t="shared" si="1"/>
        <v>44.444444444444443</v>
      </c>
      <c r="K11" s="35">
        <f t="shared" si="1"/>
        <v>88.888888888888886</v>
      </c>
      <c r="L11" s="35">
        <f t="shared" si="1"/>
        <v>66.666666666666657</v>
      </c>
      <c r="M11" s="35">
        <f t="shared" si="1"/>
        <v>100</v>
      </c>
      <c r="N11" s="35">
        <f t="shared" si="1"/>
        <v>100</v>
      </c>
      <c r="O11" s="35">
        <f t="shared" si="1"/>
        <v>88.888888888888886</v>
      </c>
      <c r="P11" s="35">
        <f t="shared" si="1"/>
        <v>100</v>
      </c>
      <c r="Q11" s="35">
        <f t="shared" si="1"/>
        <v>94.444444444444443</v>
      </c>
      <c r="R11" s="35">
        <f t="shared" si="1"/>
        <v>88.888888888888886</v>
      </c>
      <c r="S11" s="35">
        <f t="shared" si="1"/>
        <v>83.333333333333343</v>
      </c>
    </row>
    <row r="12" spans="2:19" ht="27" customHeight="1">
      <c r="C12" s="113"/>
      <c r="D12" s="115"/>
      <c r="E12" s="35"/>
      <c r="F12" s="35"/>
      <c r="G12" s="35"/>
      <c r="H12" s="35"/>
      <c r="I12" s="35"/>
      <c r="J12" s="35"/>
      <c r="K12" s="35"/>
      <c r="L12" s="99">
        <f>SUM(L11:M11)/2</f>
        <v>83.333333333333329</v>
      </c>
      <c r="M12" s="100"/>
      <c r="N12" s="35"/>
      <c r="O12" s="99">
        <f>SUM(O11:P11)/2</f>
        <v>94.444444444444443</v>
      </c>
      <c r="P12" s="100"/>
      <c r="Q12" s="35"/>
      <c r="R12" s="99">
        <f>SUM(R11:S11)/2</f>
        <v>86.111111111111114</v>
      </c>
      <c r="S12" s="100"/>
    </row>
    <row r="13" spans="2:19" ht="23.25" customHeight="1">
      <c r="C13" s="23" t="s">
        <v>7</v>
      </c>
      <c r="D13" s="116"/>
      <c r="E13" s="5" t="str">
        <f>IF(E11&gt;=70,"Level 3",IF(E11&gt;=60,"Level 2",IF(E11&gt;=40,"Level 1")))</f>
        <v>Level 2</v>
      </c>
      <c r="F13" s="5" t="str">
        <f t="shared" ref="F13:K13" si="2">IF(F11&gt;=70,"Level 3",IF(F11&gt;=60,"Level 2",IF(F11&gt;=40,"Level 1")))</f>
        <v>Level 1</v>
      </c>
      <c r="G13" s="5" t="str">
        <f t="shared" si="2"/>
        <v>Level 1</v>
      </c>
      <c r="H13" s="5" t="str">
        <f t="shared" si="2"/>
        <v>Level 3</v>
      </c>
      <c r="I13" s="5" t="str">
        <f t="shared" si="2"/>
        <v>Level 1</v>
      </c>
      <c r="J13" s="5" t="str">
        <f t="shared" si="2"/>
        <v>Level 1</v>
      </c>
      <c r="K13" s="5" t="str">
        <f t="shared" si="2"/>
        <v>Level 3</v>
      </c>
      <c r="L13" s="101" t="str">
        <f>IF(L11&gt;=70,"Level 3",IF(L11&gt;=60,"Level 2",IF(L11&gt;=40,"Level 1")))</f>
        <v>Level 2</v>
      </c>
      <c r="M13" s="102"/>
      <c r="N13" s="5" t="str">
        <f>IF(N11&gt;=70,"Level 3",IF(N11&gt;=60,"Level 2",IF(N11&gt;=40,"Level 1")))</f>
        <v>Level 3</v>
      </c>
      <c r="O13" s="101" t="str">
        <f>IF(O11&gt;=70,"Level 3",IF(O11&gt;=60,"Level 2",IF(O11&gt;=40,"Level 1")))</f>
        <v>Level 3</v>
      </c>
      <c r="P13" s="102"/>
      <c r="Q13" s="5" t="str">
        <f>IF(Q11&gt;=70,"Level 3",IF(Q11&gt;=60,"Level 2",IF(Q11&gt;=40,"Level 1")))</f>
        <v>Level 3</v>
      </c>
      <c r="R13" s="101" t="str">
        <f>IF(R11&gt;=70,"Level 3",IF(R11&gt;=60,"Level 2",IF(R11&gt;=40,"Level 1")))</f>
        <v>Level 3</v>
      </c>
      <c r="S13" s="102"/>
    </row>
    <row r="15" spans="2:19">
      <c r="F15" s="108"/>
      <c r="G15" s="108"/>
      <c r="H15" s="108"/>
      <c r="I15" s="108"/>
      <c r="J15" s="108"/>
    </row>
    <row r="16" spans="2:19" ht="20.25" customHeight="1">
      <c r="E16" s="4"/>
      <c r="F16" s="37"/>
      <c r="G16" s="39" t="s">
        <v>15</v>
      </c>
      <c r="H16" s="40" t="s">
        <v>33</v>
      </c>
      <c r="I16" s="39" t="s">
        <v>16</v>
      </c>
      <c r="J16" s="39" t="s">
        <v>13</v>
      </c>
    </row>
    <row r="17" spans="5:10" ht="20.25" customHeight="1">
      <c r="E17" s="111" t="s">
        <v>9</v>
      </c>
      <c r="F17" s="24" t="s">
        <v>5</v>
      </c>
      <c r="G17" s="7">
        <f>E11</f>
        <v>66.666666666666657</v>
      </c>
      <c r="H17" s="55" t="str">
        <f>IF(G17&gt;=70,"3",IF(G17&gt;=60,"2",IF(G17&gt;=40,"1")))</f>
        <v>2</v>
      </c>
      <c r="I17" s="7">
        <f>F11</f>
        <v>55.555555555555557</v>
      </c>
      <c r="J17" s="13" t="str">
        <f>IF(I17&gt;=70,"3",IF(I17&gt;=60,"2",IF(I17&gt;=40,"1")))</f>
        <v>1</v>
      </c>
    </row>
    <row r="18" spans="5:10" ht="20.25" customHeight="1">
      <c r="E18" s="111"/>
      <c r="F18" s="9" t="s">
        <v>6</v>
      </c>
      <c r="G18" s="7">
        <f>G11</f>
        <v>50</v>
      </c>
      <c r="H18" s="55" t="str">
        <f t="shared" ref="H18:H22" si="3">IF(G18&gt;=70,"3",IF(G18&gt;=60,"2",IF(G18&gt;=40,"1")))</f>
        <v>1</v>
      </c>
      <c r="I18" s="8">
        <f>H11</f>
        <v>72.222222222222214</v>
      </c>
      <c r="J18" s="13" t="str">
        <f t="shared" ref="J18:J22" si="4">IF(I18&gt;=70,"3",IF(I18&gt;=60,"2",IF(I18&gt;=40,"1")))</f>
        <v>3</v>
      </c>
    </row>
    <row r="19" spans="5:10" ht="20.25" customHeight="1">
      <c r="E19" s="111"/>
      <c r="F19" s="25" t="s">
        <v>10</v>
      </c>
      <c r="G19" s="7">
        <f>I11</f>
        <v>50</v>
      </c>
      <c r="H19" s="55" t="str">
        <f t="shared" si="3"/>
        <v>1</v>
      </c>
      <c r="I19" s="10">
        <f>J11</f>
        <v>44.444444444444443</v>
      </c>
      <c r="J19" s="13" t="str">
        <f t="shared" si="4"/>
        <v>1</v>
      </c>
    </row>
    <row r="20" spans="5:10" ht="20.25" customHeight="1">
      <c r="E20" s="111"/>
      <c r="F20" s="26" t="s">
        <v>11</v>
      </c>
      <c r="G20" s="7">
        <f>K11</f>
        <v>88.888888888888886</v>
      </c>
      <c r="H20" s="55" t="str">
        <f t="shared" si="3"/>
        <v>3</v>
      </c>
      <c r="I20" s="11">
        <f>L11</f>
        <v>66.666666666666657</v>
      </c>
      <c r="J20" s="13" t="str">
        <f t="shared" si="4"/>
        <v>2</v>
      </c>
    </row>
    <row r="21" spans="5:10" ht="20.25" customHeight="1">
      <c r="E21" s="111"/>
      <c r="F21" s="27" t="s">
        <v>12</v>
      </c>
      <c r="G21" s="7">
        <f>N11</f>
        <v>100</v>
      </c>
      <c r="H21" s="55" t="str">
        <f t="shared" si="3"/>
        <v>3</v>
      </c>
      <c r="I21" s="12">
        <f>O11</f>
        <v>88.888888888888886</v>
      </c>
      <c r="J21" s="13" t="str">
        <f t="shared" si="4"/>
        <v>3</v>
      </c>
    </row>
    <row r="22" spans="5:10" ht="20.25" customHeight="1">
      <c r="E22" s="111"/>
      <c r="F22" s="24" t="s">
        <v>14</v>
      </c>
      <c r="G22" s="7">
        <f>Q11</f>
        <v>94.444444444444443</v>
      </c>
      <c r="H22" s="55" t="str">
        <f t="shared" si="3"/>
        <v>3</v>
      </c>
      <c r="I22" s="7">
        <f>R11</f>
        <v>88.888888888888886</v>
      </c>
      <c r="J22" s="13" t="str">
        <f t="shared" si="4"/>
        <v>3</v>
      </c>
    </row>
  </sheetData>
  <mergeCells count="24">
    <mergeCell ref="F15:J15"/>
    <mergeCell ref="D4:D5"/>
    <mergeCell ref="E17:E22"/>
    <mergeCell ref="B2:D2"/>
    <mergeCell ref="B3:D3"/>
    <mergeCell ref="C4:C7"/>
    <mergeCell ref="B4:B7"/>
    <mergeCell ref="E4:F4"/>
    <mergeCell ref="G4:H4"/>
    <mergeCell ref="I4:J4"/>
    <mergeCell ref="C11:C12"/>
    <mergeCell ref="D9:D13"/>
    <mergeCell ref="B1:S1"/>
    <mergeCell ref="E2:S2"/>
    <mergeCell ref="E3:S3"/>
    <mergeCell ref="K4:M4"/>
    <mergeCell ref="N4:P4"/>
    <mergeCell ref="Q4:S4"/>
    <mergeCell ref="L12:M12"/>
    <mergeCell ref="O12:P12"/>
    <mergeCell ref="R12:S12"/>
    <mergeCell ref="L13:M13"/>
    <mergeCell ref="O13:P13"/>
    <mergeCell ref="R13:S13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19"/>
  <sheetViews>
    <sheetView zoomScale="70" zoomScaleNormal="70" workbookViewId="0">
      <pane ySplit="6" topLeftCell="A7" activePane="bottomLeft" state="frozen"/>
      <selection pane="bottomLeft" activeCell="A2" sqref="A2:C2"/>
    </sheetView>
  </sheetViews>
  <sheetFormatPr defaultRowHeight="15.75"/>
  <cols>
    <col min="1" max="1" width="6.42578125" style="60" customWidth="1"/>
    <col min="2" max="2" width="39.42578125" style="59" customWidth="1"/>
    <col min="3" max="3" width="14.7109375" style="59" customWidth="1"/>
    <col min="4" max="38" width="6.42578125" style="59" customWidth="1"/>
    <col min="39" max="16384" width="9.140625" style="41"/>
  </cols>
  <sheetData>
    <row r="1" spans="1:38" ht="89.25" customHeight="1">
      <c r="A1" s="122" t="s">
        <v>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21" customHeight="1">
      <c r="A2" s="103" t="s">
        <v>79</v>
      </c>
      <c r="B2" s="103"/>
      <c r="C2" s="103"/>
      <c r="D2" s="119" t="s">
        <v>35</v>
      </c>
      <c r="E2" s="119" t="s">
        <v>36</v>
      </c>
      <c r="F2" s="119" t="s">
        <v>37</v>
      </c>
      <c r="G2" s="119" t="s">
        <v>38</v>
      </c>
      <c r="H2" s="119" t="s">
        <v>39</v>
      </c>
      <c r="I2" s="120" t="s">
        <v>35</v>
      </c>
      <c r="J2" s="120" t="s">
        <v>36</v>
      </c>
      <c r="K2" s="120" t="s">
        <v>37</v>
      </c>
      <c r="L2" s="120" t="s">
        <v>38</v>
      </c>
      <c r="M2" s="120" t="s">
        <v>39</v>
      </c>
      <c r="N2" s="121" t="s">
        <v>35</v>
      </c>
      <c r="O2" s="121" t="s">
        <v>36</v>
      </c>
      <c r="P2" s="121" t="s">
        <v>37</v>
      </c>
      <c r="Q2" s="121" t="s">
        <v>38</v>
      </c>
      <c r="R2" s="121" t="s">
        <v>39</v>
      </c>
      <c r="S2" s="120" t="s">
        <v>35</v>
      </c>
      <c r="T2" s="120" t="s">
        <v>36</v>
      </c>
      <c r="U2" s="120" t="s">
        <v>37</v>
      </c>
      <c r="V2" s="120" t="s">
        <v>38</v>
      </c>
      <c r="W2" s="120" t="s">
        <v>39</v>
      </c>
      <c r="X2" s="119" t="s">
        <v>35</v>
      </c>
      <c r="Y2" s="119" t="s">
        <v>36</v>
      </c>
      <c r="Z2" s="119" t="s">
        <v>37</v>
      </c>
      <c r="AA2" s="119" t="s">
        <v>38</v>
      </c>
      <c r="AB2" s="119" t="s">
        <v>39</v>
      </c>
      <c r="AC2" s="117" t="s">
        <v>35</v>
      </c>
      <c r="AD2" s="117" t="s">
        <v>36</v>
      </c>
      <c r="AE2" s="117" t="s">
        <v>37</v>
      </c>
      <c r="AF2" s="117" t="s">
        <v>38</v>
      </c>
      <c r="AG2" s="117" t="s">
        <v>39</v>
      </c>
      <c r="AH2" s="118" t="s">
        <v>35</v>
      </c>
      <c r="AI2" s="118" t="s">
        <v>36</v>
      </c>
      <c r="AJ2" s="118" t="s">
        <v>37</v>
      </c>
      <c r="AK2" s="118" t="s">
        <v>38</v>
      </c>
      <c r="AL2" s="118" t="s">
        <v>39</v>
      </c>
    </row>
    <row r="3" spans="1:38" ht="21" customHeight="1">
      <c r="A3" s="103" t="s">
        <v>31</v>
      </c>
      <c r="B3" s="103"/>
      <c r="C3" s="103"/>
      <c r="D3" s="119"/>
      <c r="E3" s="119"/>
      <c r="F3" s="119"/>
      <c r="G3" s="119"/>
      <c r="H3" s="119"/>
      <c r="I3" s="120"/>
      <c r="J3" s="120"/>
      <c r="K3" s="120"/>
      <c r="L3" s="120"/>
      <c r="M3" s="120"/>
      <c r="N3" s="121"/>
      <c r="O3" s="121"/>
      <c r="P3" s="121"/>
      <c r="Q3" s="121"/>
      <c r="R3" s="121"/>
      <c r="S3" s="120"/>
      <c r="T3" s="120"/>
      <c r="U3" s="120"/>
      <c r="V3" s="120"/>
      <c r="W3" s="120"/>
      <c r="X3" s="119"/>
      <c r="Y3" s="119"/>
      <c r="Z3" s="119"/>
      <c r="AA3" s="119"/>
      <c r="AB3" s="119"/>
      <c r="AC3" s="117"/>
      <c r="AD3" s="117"/>
      <c r="AE3" s="117"/>
      <c r="AF3" s="117"/>
      <c r="AG3" s="117"/>
      <c r="AH3" s="118"/>
      <c r="AI3" s="118"/>
      <c r="AJ3" s="118"/>
      <c r="AK3" s="118"/>
      <c r="AL3" s="118"/>
    </row>
    <row r="4" spans="1:38" ht="27" customHeight="1">
      <c r="A4" s="94"/>
      <c r="B4" s="97"/>
      <c r="C4" s="57"/>
      <c r="D4" s="119" t="s">
        <v>5</v>
      </c>
      <c r="E4" s="119"/>
      <c r="F4" s="119"/>
      <c r="G4" s="119"/>
      <c r="H4" s="119"/>
      <c r="I4" s="120" t="s">
        <v>6</v>
      </c>
      <c r="J4" s="120"/>
      <c r="K4" s="120"/>
      <c r="L4" s="120"/>
      <c r="M4" s="120"/>
      <c r="N4" s="121" t="s">
        <v>10</v>
      </c>
      <c r="O4" s="121"/>
      <c r="P4" s="121"/>
      <c r="Q4" s="121"/>
      <c r="R4" s="121"/>
      <c r="S4" s="121" t="s">
        <v>11</v>
      </c>
      <c r="T4" s="121"/>
      <c r="U4" s="121"/>
      <c r="V4" s="121"/>
      <c r="W4" s="121"/>
      <c r="X4" s="121" t="s">
        <v>12</v>
      </c>
      <c r="Y4" s="121"/>
      <c r="Z4" s="121"/>
      <c r="AA4" s="121"/>
      <c r="AB4" s="121"/>
      <c r="AC4" s="117" t="s">
        <v>14</v>
      </c>
      <c r="AD4" s="117"/>
      <c r="AE4" s="117"/>
      <c r="AF4" s="117"/>
      <c r="AG4" s="117"/>
      <c r="AH4" s="118" t="s">
        <v>5</v>
      </c>
      <c r="AI4" s="118"/>
      <c r="AJ4" s="118"/>
      <c r="AK4" s="118"/>
      <c r="AL4" s="118"/>
    </row>
    <row r="5" spans="1:38" ht="16.5">
      <c r="A5" s="94"/>
      <c r="B5" s="97"/>
      <c r="C5" s="42" t="s">
        <v>3</v>
      </c>
      <c r="D5" s="56">
        <v>10</v>
      </c>
      <c r="E5" s="56">
        <v>10</v>
      </c>
      <c r="F5" s="56">
        <v>10</v>
      </c>
      <c r="G5" s="56">
        <v>10</v>
      </c>
      <c r="H5" s="56">
        <v>10</v>
      </c>
      <c r="I5" s="56">
        <v>10</v>
      </c>
      <c r="J5" s="56">
        <v>10</v>
      </c>
      <c r="K5" s="56">
        <v>10</v>
      </c>
      <c r="L5" s="56">
        <v>10</v>
      </c>
      <c r="M5" s="56">
        <v>10</v>
      </c>
      <c r="N5" s="56">
        <v>10</v>
      </c>
      <c r="O5" s="56">
        <v>10</v>
      </c>
      <c r="P5" s="56">
        <v>10</v>
      </c>
      <c r="Q5" s="56">
        <v>10</v>
      </c>
      <c r="R5" s="56">
        <v>10</v>
      </c>
      <c r="S5" s="56">
        <v>10</v>
      </c>
      <c r="T5" s="56">
        <v>10</v>
      </c>
      <c r="U5" s="56">
        <v>10</v>
      </c>
      <c r="V5" s="56">
        <v>10</v>
      </c>
      <c r="W5" s="56">
        <v>10</v>
      </c>
      <c r="X5" s="56">
        <v>10</v>
      </c>
      <c r="Y5" s="56">
        <v>10</v>
      </c>
      <c r="Z5" s="56">
        <v>10</v>
      </c>
      <c r="AA5" s="56">
        <v>10</v>
      </c>
      <c r="AB5" s="56">
        <v>10</v>
      </c>
      <c r="AC5" s="56">
        <v>10</v>
      </c>
      <c r="AD5" s="56">
        <v>10</v>
      </c>
      <c r="AE5" s="56">
        <v>10</v>
      </c>
      <c r="AF5" s="56">
        <v>10</v>
      </c>
      <c r="AG5" s="56">
        <v>10</v>
      </c>
      <c r="AH5" s="56">
        <v>10</v>
      </c>
      <c r="AI5" s="56">
        <v>10</v>
      </c>
      <c r="AJ5" s="56">
        <v>10</v>
      </c>
      <c r="AK5" s="56">
        <v>10</v>
      </c>
      <c r="AL5" s="56">
        <v>10</v>
      </c>
    </row>
    <row r="6" spans="1:38" ht="16.5">
      <c r="A6" s="94"/>
      <c r="B6" s="97"/>
      <c r="C6" s="42" t="s">
        <v>4</v>
      </c>
      <c r="D6" s="56">
        <f>D5/2</f>
        <v>5</v>
      </c>
      <c r="E6" s="56">
        <f t="shared" ref="E6:AL6" si="0">E5/2</f>
        <v>5</v>
      </c>
      <c r="F6" s="56">
        <f t="shared" si="0"/>
        <v>5</v>
      </c>
      <c r="G6" s="56">
        <f t="shared" si="0"/>
        <v>5</v>
      </c>
      <c r="H6" s="56">
        <f t="shared" si="0"/>
        <v>5</v>
      </c>
      <c r="I6" s="56">
        <f t="shared" si="0"/>
        <v>5</v>
      </c>
      <c r="J6" s="56">
        <f t="shared" si="0"/>
        <v>5</v>
      </c>
      <c r="K6" s="56">
        <f t="shared" si="0"/>
        <v>5</v>
      </c>
      <c r="L6" s="56">
        <f t="shared" si="0"/>
        <v>5</v>
      </c>
      <c r="M6" s="56">
        <f t="shared" si="0"/>
        <v>5</v>
      </c>
      <c r="N6" s="56">
        <f t="shared" si="0"/>
        <v>5</v>
      </c>
      <c r="O6" s="56">
        <f t="shared" si="0"/>
        <v>5</v>
      </c>
      <c r="P6" s="56">
        <f t="shared" si="0"/>
        <v>5</v>
      </c>
      <c r="Q6" s="56">
        <f t="shared" si="0"/>
        <v>5</v>
      </c>
      <c r="R6" s="56">
        <f t="shared" si="0"/>
        <v>5</v>
      </c>
      <c r="S6" s="56">
        <f t="shared" si="0"/>
        <v>5</v>
      </c>
      <c r="T6" s="56">
        <f t="shared" si="0"/>
        <v>5</v>
      </c>
      <c r="U6" s="56">
        <f t="shared" si="0"/>
        <v>5</v>
      </c>
      <c r="V6" s="56">
        <f t="shared" si="0"/>
        <v>5</v>
      </c>
      <c r="W6" s="56">
        <f t="shared" si="0"/>
        <v>5</v>
      </c>
      <c r="X6" s="56">
        <f t="shared" si="0"/>
        <v>5</v>
      </c>
      <c r="Y6" s="56">
        <f t="shared" si="0"/>
        <v>5</v>
      </c>
      <c r="Z6" s="56">
        <f t="shared" si="0"/>
        <v>5</v>
      </c>
      <c r="AA6" s="56">
        <f t="shared" si="0"/>
        <v>5</v>
      </c>
      <c r="AB6" s="56">
        <f t="shared" si="0"/>
        <v>5</v>
      </c>
      <c r="AC6" s="56">
        <f t="shared" si="0"/>
        <v>5</v>
      </c>
      <c r="AD6" s="56">
        <f t="shared" si="0"/>
        <v>5</v>
      </c>
      <c r="AE6" s="56">
        <f t="shared" si="0"/>
        <v>5</v>
      </c>
      <c r="AF6" s="56">
        <f t="shared" si="0"/>
        <v>5</v>
      </c>
      <c r="AG6" s="56">
        <f t="shared" si="0"/>
        <v>5</v>
      </c>
      <c r="AH6" s="56">
        <f t="shared" si="0"/>
        <v>5</v>
      </c>
      <c r="AI6" s="56">
        <f t="shared" si="0"/>
        <v>5</v>
      </c>
      <c r="AJ6" s="56">
        <f t="shared" si="0"/>
        <v>5</v>
      </c>
      <c r="AK6" s="56">
        <f t="shared" si="0"/>
        <v>5</v>
      </c>
      <c r="AL6" s="56">
        <f t="shared" si="0"/>
        <v>5</v>
      </c>
    </row>
    <row r="7" spans="1:38" s="44" customFormat="1">
      <c r="A7" s="51">
        <v>1</v>
      </c>
      <c r="B7" s="81" t="s">
        <v>53</v>
      </c>
      <c r="C7" s="43"/>
      <c r="D7" s="74">
        <v>4</v>
      </c>
      <c r="E7" s="74">
        <v>9</v>
      </c>
      <c r="F7" s="74">
        <v>9</v>
      </c>
      <c r="G7" s="74">
        <v>7</v>
      </c>
      <c r="H7" s="74">
        <v>8</v>
      </c>
      <c r="I7" s="74">
        <v>5</v>
      </c>
      <c r="J7" s="74">
        <v>7</v>
      </c>
      <c r="K7" s="74">
        <v>4</v>
      </c>
      <c r="L7" s="74">
        <v>7</v>
      </c>
      <c r="M7" s="74">
        <v>8</v>
      </c>
      <c r="N7" s="74">
        <v>6</v>
      </c>
      <c r="O7" s="74">
        <v>9</v>
      </c>
      <c r="P7" s="74">
        <v>5</v>
      </c>
      <c r="Q7" s="74">
        <v>6</v>
      </c>
      <c r="R7" s="74">
        <v>10</v>
      </c>
      <c r="S7" s="74">
        <v>10</v>
      </c>
      <c r="T7" s="74">
        <v>7</v>
      </c>
      <c r="U7" s="74">
        <v>8</v>
      </c>
      <c r="V7" s="74">
        <v>5</v>
      </c>
      <c r="W7" s="74">
        <v>4</v>
      </c>
      <c r="X7" s="74">
        <v>10</v>
      </c>
      <c r="Y7" s="74">
        <v>7</v>
      </c>
      <c r="Z7" s="74">
        <v>10</v>
      </c>
      <c r="AA7" s="74">
        <v>9</v>
      </c>
      <c r="AB7" s="74">
        <v>9</v>
      </c>
      <c r="AC7" s="74">
        <v>6</v>
      </c>
      <c r="AD7" s="74">
        <v>9</v>
      </c>
      <c r="AE7" s="74">
        <v>7</v>
      </c>
      <c r="AF7" s="74">
        <v>4</v>
      </c>
      <c r="AG7" s="74">
        <v>9</v>
      </c>
      <c r="AH7" s="74">
        <v>5</v>
      </c>
      <c r="AI7" s="74">
        <v>7</v>
      </c>
      <c r="AJ7" s="74">
        <v>6</v>
      </c>
      <c r="AK7" s="74">
        <v>9</v>
      </c>
      <c r="AL7" s="74">
        <v>10</v>
      </c>
    </row>
    <row r="8" spans="1:38">
      <c r="A8" s="52">
        <v>2</v>
      </c>
      <c r="B8" s="81" t="s">
        <v>56</v>
      </c>
      <c r="C8" s="14"/>
      <c r="D8" s="74">
        <v>9</v>
      </c>
      <c r="E8" s="74">
        <v>8</v>
      </c>
      <c r="F8" s="74">
        <v>5</v>
      </c>
      <c r="G8" s="74">
        <v>10</v>
      </c>
      <c r="H8" s="74">
        <v>10</v>
      </c>
      <c r="I8" s="74">
        <v>9</v>
      </c>
      <c r="J8" s="74">
        <v>10</v>
      </c>
      <c r="K8" s="74">
        <v>10</v>
      </c>
      <c r="L8" s="74">
        <v>5</v>
      </c>
      <c r="M8" s="74">
        <v>7</v>
      </c>
      <c r="N8" s="74">
        <v>8</v>
      </c>
      <c r="O8" s="74">
        <v>10</v>
      </c>
      <c r="P8" s="74">
        <v>4</v>
      </c>
      <c r="Q8" s="74">
        <v>9</v>
      </c>
      <c r="R8" s="74">
        <v>9</v>
      </c>
      <c r="S8" s="74">
        <v>9</v>
      </c>
      <c r="T8" s="74">
        <v>4</v>
      </c>
      <c r="U8" s="74">
        <v>6</v>
      </c>
      <c r="V8" s="74">
        <v>5</v>
      </c>
      <c r="W8" s="74">
        <v>7</v>
      </c>
      <c r="X8" s="74">
        <v>6</v>
      </c>
      <c r="Y8" s="74">
        <v>10</v>
      </c>
      <c r="Z8" s="74">
        <v>6</v>
      </c>
      <c r="AA8" s="74">
        <v>9</v>
      </c>
      <c r="AB8" s="74">
        <v>7</v>
      </c>
      <c r="AC8" s="74">
        <v>4</v>
      </c>
      <c r="AD8" s="74">
        <v>9</v>
      </c>
      <c r="AE8" s="74">
        <v>9</v>
      </c>
      <c r="AF8" s="74">
        <v>7</v>
      </c>
      <c r="AG8" s="74">
        <v>8</v>
      </c>
      <c r="AH8" s="74">
        <v>7</v>
      </c>
      <c r="AI8" s="74">
        <v>7</v>
      </c>
      <c r="AJ8" s="74">
        <v>8</v>
      </c>
      <c r="AK8" s="74">
        <v>5</v>
      </c>
      <c r="AL8" s="74">
        <v>10</v>
      </c>
    </row>
    <row r="9" spans="1:38">
      <c r="A9" s="52">
        <v>3</v>
      </c>
      <c r="B9" s="81" t="s">
        <v>58</v>
      </c>
      <c r="C9" s="14"/>
      <c r="D9" s="74">
        <v>8</v>
      </c>
      <c r="E9" s="74">
        <v>7</v>
      </c>
      <c r="F9" s="74">
        <v>8</v>
      </c>
      <c r="G9" s="74">
        <v>9</v>
      </c>
      <c r="H9" s="74">
        <v>5</v>
      </c>
      <c r="I9" s="74">
        <v>5</v>
      </c>
      <c r="J9" s="74">
        <v>5</v>
      </c>
      <c r="K9" s="74">
        <v>9</v>
      </c>
      <c r="L9" s="74">
        <v>4</v>
      </c>
      <c r="M9" s="74">
        <v>7</v>
      </c>
      <c r="N9" s="74">
        <v>9</v>
      </c>
      <c r="O9" s="74">
        <v>4</v>
      </c>
      <c r="P9" s="74">
        <v>9</v>
      </c>
      <c r="Q9" s="74">
        <v>8</v>
      </c>
      <c r="R9" s="74">
        <v>10</v>
      </c>
      <c r="S9" s="74">
        <v>6</v>
      </c>
      <c r="T9" s="74">
        <v>5</v>
      </c>
      <c r="U9" s="74">
        <v>5</v>
      </c>
      <c r="V9" s="74">
        <v>10</v>
      </c>
      <c r="W9" s="74">
        <v>6</v>
      </c>
      <c r="X9" s="74">
        <v>8</v>
      </c>
      <c r="Y9" s="74">
        <v>9</v>
      </c>
      <c r="Z9" s="74">
        <v>5</v>
      </c>
      <c r="AA9" s="74">
        <v>6</v>
      </c>
      <c r="AB9" s="74">
        <v>10</v>
      </c>
      <c r="AC9" s="74">
        <v>7</v>
      </c>
      <c r="AD9" s="74">
        <v>9</v>
      </c>
      <c r="AE9" s="74">
        <v>7</v>
      </c>
      <c r="AF9" s="74">
        <v>7</v>
      </c>
      <c r="AG9" s="74">
        <v>7</v>
      </c>
      <c r="AH9" s="74">
        <v>4</v>
      </c>
      <c r="AI9" s="74">
        <v>7</v>
      </c>
      <c r="AJ9" s="74">
        <v>10</v>
      </c>
      <c r="AK9" s="74">
        <v>4</v>
      </c>
      <c r="AL9" s="74">
        <v>9</v>
      </c>
    </row>
    <row r="10" spans="1:38">
      <c r="A10" s="52">
        <v>4</v>
      </c>
      <c r="B10" s="81" t="s">
        <v>60</v>
      </c>
      <c r="C10" s="14"/>
      <c r="D10" s="74">
        <v>7</v>
      </c>
      <c r="E10" s="74">
        <v>7</v>
      </c>
      <c r="F10" s="74">
        <v>4</v>
      </c>
      <c r="G10" s="74">
        <v>8</v>
      </c>
      <c r="H10" s="74">
        <v>7</v>
      </c>
      <c r="I10" s="74">
        <v>7</v>
      </c>
      <c r="J10" s="74">
        <v>6</v>
      </c>
      <c r="K10" s="74">
        <v>4</v>
      </c>
      <c r="L10" s="74">
        <v>5</v>
      </c>
      <c r="M10" s="74">
        <v>6</v>
      </c>
      <c r="N10" s="74">
        <v>8</v>
      </c>
      <c r="O10" s="74">
        <v>4</v>
      </c>
      <c r="P10" s="74">
        <v>6</v>
      </c>
      <c r="Q10" s="74">
        <v>10</v>
      </c>
      <c r="R10" s="74">
        <v>5</v>
      </c>
      <c r="S10" s="74">
        <v>10</v>
      </c>
      <c r="T10" s="74">
        <v>10</v>
      </c>
      <c r="U10" s="74">
        <v>7</v>
      </c>
      <c r="V10" s="74">
        <v>8</v>
      </c>
      <c r="W10" s="74">
        <v>4</v>
      </c>
      <c r="X10" s="74">
        <v>5</v>
      </c>
      <c r="Y10" s="74">
        <v>9</v>
      </c>
      <c r="Z10" s="74">
        <v>4</v>
      </c>
      <c r="AA10" s="74">
        <v>8</v>
      </c>
      <c r="AB10" s="74">
        <v>4</v>
      </c>
      <c r="AC10" s="74">
        <v>5</v>
      </c>
      <c r="AD10" s="74">
        <v>5</v>
      </c>
      <c r="AE10" s="74">
        <v>5</v>
      </c>
      <c r="AF10" s="74">
        <v>7</v>
      </c>
      <c r="AG10" s="74">
        <v>8</v>
      </c>
      <c r="AH10" s="74">
        <v>4</v>
      </c>
      <c r="AI10" s="74">
        <v>8</v>
      </c>
      <c r="AJ10" s="74">
        <v>10</v>
      </c>
      <c r="AK10" s="74">
        <v>9</v>
      </c>
      <c r="AL10" s="74">
        <v>10</v>
      </c>
    </row>
    <row r="11" spans="1:38">
      <c r="A11" s="52">
        <v>5</v>
      </c>
      <c r="B11" s="81" t="s">
        <v>62</v>
      </c>
      <c r="C11" s="14"/>
      <c r="D11" s="74">
        <v>9</v>
      </c>
      <c r="E11" s="74">
        <v>5</v>
      </c>
      <c r="F11" s="74">
        <v>4</v>
      </c>
      <c r="G11" s="74">
        <v>5</v>
      </c>
      <c r="H11" s="74">
        <v>6</v>
      </c>
      <c r="I11" s="74">
        <v>7</v>
      </c>
      <c r="J11" s="74">
        <v>8</v>
      </c>
      <c r="K11" s="74">
        <v>10</v>
      </c>
      <c r="L11" s="74">
        <v>7</v>
      </c>
      <c r="M11" s="74">
        <v>10</v>
      </c>
      <c r="N11" s="74">
        <v>10</v>
      </c>
      <c r="O11" s="74">
        <v>8</v>
      </c>
      <c r="P11" s="74">
        <v>8</v>
      </c>
      <c r="Q11" s="74">
        <v>10</v>
      </c>
      <c r="R11" s="74">
        <v>5</v>
      </c>
      <c r="S11" s="74">
        <v>8</v>
      </c>
      <c r="T11" s="74">
        <v>5</v>
      </c>
      <c r="U11" s="74">
        <v>6</v>
      </c>
      <c r="V11" s="74">
        <v>4</v>
      </c>
      <c r="W11" s="74">
        <v>5</v>
      </c>
      <c r="X11" s="74">
        <v>4</v>
      </c>
      <c r="Y11" s="74">
        <v>6</v>
      </c>
      <c r="Z11" s="74">
        <v>6</v>
      </c>
      <c r="AA11" s="74">
        <v>4</v>
      </c>
      <c r="AB11" s="74">
        <v>10</v>
      </c>
      <c r="AC11" s="74">
        <v>8</v>
      </c>
      <c r="AD11" s="74">
        <v>10</v>
      </c>
      <c r="AE11" s="74">
        <v>4</v>
      </c>
      <c r="AF11" s="74">
        <v>10</v>
      </c>
      <c r="AG11" s="74">
        <v>7</v>
      </c>
      <c r="AH11" s="74">
        <v>5</v>
      </c>
      <c r="AI11" s="74">
        <v>4</v>
      </c>
      <c r="AJ11" s="74">
        <v>9</v>
      </c>
      <c r="AK11" s="74">
        <v>9</v>
      </c>
      <c r="AL11" s="74">
        <v>8</v>
      </c>
    </row>
    <row r="12" spans="1:38">
      <c r="A12" s="52">
        <v>6</v>
      </c>
      <c r="B12" s="81" t="s">
        <v>63</v>
      </c>
      <c r="C12" s="14"/>
      <c r="D12" s="74">
        <v>7</v>
      </c>
      <c r="E12" s="74">
        <v>4</v>
      </c>
      <c r="F12" s="74">
        <v>7</v>
      </c>
      <c r="G12" s="74">
        <v>8</v>
      </c>
      <c r="H12" s="74">
        <v>9</v>
      </c>
      <c r="I12" s="74">
        <v>10</v>
      </c>
      <c r="J12" s="74">
        <v>5</v>
      </c>
      <c r="K12" s="74">
        <v>8</v>
      </c>
      <c r="L12" s="74">
        <v>8</v>
      </c>
      <c r="M12" s="74">
        <v>10</v>
      </c>
      <c r="N12" s="74">
        <v>10</v>
      </c>
      <c r="O12" s="74">
        <v>6</v>
      </c>
      <c r="P12" s="74">
        <v>6</v>
      </c>
      <c r="Q12" s="74">
        <v>7</v>
      </c>
      <c r="R12" s="74">
        <v>7</v>
      </c>
      <c r="S12" s="74">
        <v>9</v>
      </c>
      <c r="T12" s="74">
        <v>9</v>
      </c>
      <c r="U12" s="74">
        <v>6</v>
      </c>
      <c r="V12" s="74">
        <v>6</v>
      </c>
      <c r="W12" s="74">
        <v>8</v>
      </c>
      <c r="X12" s="74">
        <v>10</v>
      </c>
      <c r="Y12" s="74">
        <v>10</v>
      </c>
      <c r="Z12" s="74">
        <v>5</v>
      </c>
      <c r="AA12" s="74">
        <v>8</v>
      </c>
      <c r="AB12" s="74">
        <v>5</v>
      </c>
      <c r="AC12" s="74">
        <v>8</v>
      </c>
      <c r="AD12" s="74">
        <v>6</v>
      </c>
      <c r="AE12" s="74">
        <v>5</v>
      </c>
      <c r="AF12" s="74">
        <v>5</v>
      </c>
      <c r="AG12" s="74">
        <v>4</v>
      </c>
      <c r="AH12" s="74">
        <v>7</v>
      </c>
      <c r="AI12" s="74">
        <v>6</v>
      </c>
      <c r="AJ12" s="74">
        <v>5</v>
      </c>
      <c r="AK12" s="74">
        <v>5</v>
      </c>
      <c r="AL12" s="74">
        <v>10</v>
      </c>
    </row>
    <row r="13" spans="1:38">
      <c r="A13" s="52">
        <v>7</v>
      </c>
      <c r="B13" s="81" t="s">
        <v>64</v>
      </c>
      <c r="C13" s="14"/>
      <c r="D13" s="74">
        <v>6</v>
      </c>
      <c r="E13" s="74">
        <v>6</v>
      </c>
      <c r="F13" s="74">
        <v>8</v>
      </c>
      <c r="G13" s="74">
        <v>7</v>
      </c>
      <c r="H13" s="74">
        <v>5</v>
      </c>
      <c r="I13" s="74">
        <v>5</v>
      </c>
      <c r="J13" s="74">
        <v>8</v>
      </c>
      <c r="K13" s="74">
        <v>9</v>
      </c>
      <c r="L13" s="74">
        <v>6</v>
      </c>
      <c r="M13" s="74">
        <v>5</v>
      </c>
      <c r="N13" s="74">
        <v>4</v>
      </c>
      <c r="O13" s="74">
        <v>5</v>
      </c>
      <c r="P13" s="74">
        <v>6</v>
      </c>
      <c r="Q13" s="74">
        <v>9</v>
      </c>
      <c r="R13" s="74">
        <v>4</v>
      </c>
      <c r="S13" s="74">
        <v>8</v>
      </c>
      <c r="T13" s="74">
        <v>10</v>
      </c>
      <c r="U13" s="74">
        <v>4</v>
      </c>
      <c r="V13" s="74">
        <v>9</v>
      </c>
      <c r="W13" s="74">
        <v>9</v>
      </c>
      <c r="X13" s="74">
        <v>5</v>
      </c>
      <c r="Y13" s="74">
        <v>4</v>
      </c>
      <c r="Z13" s="74">
        <v>6</v>
      </c>
      <c r="AA13" s="74">
        <v>4</v>
      </c>
      <c r="AB13" s="74">
        <v>5</v>
      </c>
      <c r="AC13" s="74">
        <v>4</v>
      </c>
      <c r="AD13" s="74">
        <v>4</v>
      </c>
      <c r="AE13" s="74">
        <v>9</v>
      </c>
      <c r="AF13" s="74">
        <v>9</v>
      </c>
      <c r="AG13" s="74">
        <v>8</v>
      </c>
      <c r="AH13" s="74">
        <v>7</v>
      </c>
      <c r="AI13" s="74">
        <v>7</v>
      </c>
      <c r="AJ13" s="74">
        <v>4</v>
      </c>
      <c r="AK13" s="74">
        <v>4</v>
      </c>
      <c r="AL13" s="74">
        <v>8</v>
      </c>
    </row>
    <row r="14" spans="1:38">
      <c r="A14" s="52">
        <v>8</v>
      </c>
      <c r="B14" s="81" t="s">
        <v>66</v>
      </c>
      <c r="C14" s="14"/>
      <c r="D14" s="74">
        <v>8</v>
      </c>
      <c r="E14" s="74">
        <v>8</v>
      </c>
      <c r="F14" s="74">
        <v>5</v>
      </c>
      <c r="G14" s="74">
        <v>8</v>
      </c>
      <c r="H14" s="74">
        <v>8</v>
      </c>
      <c r="I14" s="74">
        <v>7</v>
      </c>
      <c r="J14" s="74">
        <v>4</v>
      </c>
      <c r="K14" s="74">
        <v>6</v>
      </c>
      <c r="L14" s="74">
        <v>10</v>
      </c>
      <c r="M14" s="74">
        <v>10</v>
      </c>
      <c r="N14" s="74">
        <v>10</v>
      </c>
      <c r="O14" s="74">
        <v>4</v>
      </c>
      <c r="P14" s="74">
        <v>10</v>
      </c>
      <c r="Q14" s="74">
        <v>4</v>
      </c>
      <c r="R14" s="74">
        <v>10</v>
      </c>
      <c r="S14" s="74">
        <v>8</v>
      </c>
      <c r="T14" s="74">
        <v>9</v>
      </c>
      <c r="U14" s="74">
        <v>8</v>
      </c>
      <c r="V14" s="74">
        <v>7</v>
      </c>
      <c r="W14" s="74">
        <v>9</v>
      </c>
      <c r="X14" s="74">
        <v>8</v>
      </c>
      <c r="Y14" s="74">
        <v>9</v>
      </c>
      <c r="Z14" s="74">
        <v>5</v>
      </c>
      <c r="AA14" s="74">
        <v>5</v>
      </c>
      <c r="AB14" s="74">
        <v>6</v>
      </c>
      <c r="AC14" s="74">
        <v>5</v>
      </c>
      <c r="AD14" s="74">
        <v>10</v>
      </c>
      <c r="AE14" s="74">
        <v>7</v>
      </c>
      <c r="AF14" s="74">
        <v>9</v>
      </c>
      <c r="AG14" s="74">
        <v>8</v>
      </c>
      <c r="AH14" s="74">
        <v>4</v>
      </c>
      <c r="AI14" s="74">
        <v>7</v>
      </c>
      <c r="AJ14" s="74">
        <v>6</v>
      </c>
      <c r="AK14" s="74">
        <v>5</v>
      </c>
      <c r="AL14" s="74">
        <v>9</v>
      </c>
    </row>
    <row r="15" spans="1:38">
      <c r="A15" s="52">
        <v>9</v>
      </c>
      <c r="B15" s="81" t="s">
        <v>67</v>
      </c>
      <c r="C15" s="14"/>
      <c r="D15" s="74">
        <v>9</v>
      </c>
      <c r="E15" s="74">
        <v>4</v>
      </c>
      <c r="F15" s="74">
        <v>5</v>
      </c>
      <c r="G15" s="74">
        <v>10</v>
      </c>
      <c r="H15" s="74">
        <v>7</v>
      </c>
      <c r="I15" s="74">
        <v>5</v>
      </c>
      <c r="J15" s="74">
        <v>5</v>
      </c>
      <c r="K15" s="74">
        <v>7</v>
      </c>
      <c r="L15" s="74">
        <v>5</v>
      </c>
      <c r="M15" s="74">
        <v>4</v>
      </c>
      <c r="N15" s="74">
        <v>8</v>
      </c>
      <c r="O15" s="74">
        <v>9</v>
      </c>
      <c r="P15" s="74">
        <v>8</v>
      </c>
      <c r="Q15" s="74">
        <v>8</v>
      </c>
      <c r="R15" s="74">
        <v>7</v>
      </c>
      <c r="S15" s="74">
        <v>8</v>
      </c>
      <c r="T15" s="74">
        <v>10</v>
      </c>
      <c r="U15" s="74">
        <v>8</v>
      </c>
      <c r="V15" s="74">
        <v>8</v>
      </c>
      <c r="W15" s="74">
        <v>6</v>
      </c>
      <c r="X15" s="74">
        <v>4</v>
      </c>
      <c r="Y15" s="74">
        <v>4</v>
      </c>
      <c r="Z15" s="74">
        <v>7</v>
      </c>
      <c r="AA15" s="74">
        <v>10</v>
      </c>
      <c r="AB15" s="74">
        <v>7</v>
      </c>
      <c r="AC15" s="74">
        <v>4</v>
      </c>
      <c r="AD15" s="74">
        <v>10</v>
      </c>
      <c r="AE15" s="74">
        <v>7</v>
      </c>
      <c r="AF15" s="74">
        <v>5</v>
      </c>
      <c r="AG15" s="74">
        <v>6</v>
      </c>
      <c r="AH15" s="74">
        <v>5</v>
      </c>
      <c r="AI15" s="74">
        <v>5</v>
      </c>
      <c r="AJ15" s="74">
        <v>9</v>
      </c>
      <c r="AK15" s="74">
        <v>4</v>
      </c>
      <c r="AL15" s="74">
        <v>10</v>
      </c>
    </row>
    <row r="16" spans="1:38">
      <c r="A16" s="52">
        <v>10</v>
      </c>
      <c r="B16" s="81" t="s">
        <v>68</v>
      </c>
      <c r="C16" s="14"/>
      <c r="D16" s="74">
        <v>4</v>
      </c>
      <c r="E16" s="74">
        <v>8</v>
      </c>
      <c r="F16" s="74">
        <v>5</v>
      </c>
      <c r="G16" s="74">
        <v>8</v>
      </c>
      <c r="H16" s="74">
        <v>6</v>
      </c>
      <c r="I16" s="74">
        <v>7</v>
      </c>
      <c r="J16" s="74">
        <v>8</v>
      </c>
      <c r="K16" s="74">
        <v>6</v>
      </c>
      <c r="L16" s="74">
        <v>6</v>
      </c>
      <c r="M16" s="74">
        <v>10</v>
      </c>
      <c r="N16" s="74">
        <v>6</v>
      </c>
      <c r="O16" s="74">
        <v>5</v>
      </c>
      <c r="P16" s="74">
        <v>6</v>
      </c>
      <c r="Q16" s="74">
        <v>9</v>
      </c>
      <c r="R16" s="74">
        <v>10</v>
      </c>
      <c r="S16" s="74">
        <v>6</v>
      </c>
      <c r="T16" s="74">
        <v>10</v>
      </c>
      <c r="U16" s="74">
        <v>4</v>
      </c>
      <c r="V16" s="74">
        <v>6</v>
      </c>
      <c r="W16" s="74">
        <v>4</v>
      </c>
      <c r="X16" s="74">
        <v>7</v>
      </c>
      <c r="Y16" s="74">
        <v>4</v>
      </c>
      <c r="Z16" s="74">
        <v>4</v>
      </c>
      <c r="AA16" s="74">
        <v>4</v>
      </c>
      <c r="AB16" s="74">
        <v>8</v>
      </c>
      <c r="AC16" s="74">
        <v>8</v>
      </c>
      <c r="AD16" s="74">
        <v>9</v>
      </c>
      <c r="AE16" s="74">
        <v>6</v>
      </c>
      <c r="AF16" s="74">
        <v>7</v>
      </c>
      <c r="AG16" s="74">
        <v>8</v>
      </c>
      <c r="AH16" s="74">
        <v>6</v>
      </c>
      <c r="AI16" s="74">
        <v>4</v>
      </c>
      <c r="AJ16" s="74">
        <v>8</v>
      </c>
      <c r="AK16" s="74">
        <v>8</v>
      </c>
      <c r="AL16" s="74">
        <v>6</v>
      </c>
    </row>
    <row r="17" spans="1:38">
      <c r="A17" s="52">
        <v>11</v>
      </c>
      <c r="B17" s="81" t="s">
        <v>70</v>
      </c>
      <c r="C17" s="14"/>
      <c r="D17" s="74">
        <v>10</v>
      </c>
      <c r="E17" s="74">
        <v>7</v>
      </c>
      <c r="F17" s="74">
        <v>6</v>
      </c>
      <c r="G17" s="74">
        <v>5</v>
      </c>
      <c r="H17" s="74">
        <v>4</v>
      </c>
      <c r="I17" s="74">
        <v>10</v>
      </c>
      <c r="J17" s="74">
        <v>8</v>
      </c>
      <c r="K17" s="74">
        <v>5</v>
      </c>
      <c r="L17" s="74">
        <v>10</v>
      </c>
      <c r="M17" s="74">
        <v>7</v>
      </c>
      <c r="N17" s="74">
        <v>8</v>
      </c>
      <c r="O17" s="74">
        <v>8</v>
      </c>
      <c r="P17" s="74">
        <v>6</v>
      </c>
      <c r="Q17" s="74">
        <v>9</v>
      </c>
      <c r="R17" s="74">
        <v>8</v>
      </c>
      <c r="S17" s="74">
        <v>5</v>
      </c>
      <c r="T17" s="74">
        <v>4</v>
      </c>
      <c r="U17" s="74">
        <v>5</v>
      </c>
      <c r="V17" s="74">
        <v>9</v>
      </c>
      <c r="W17" s="74">
        <v>9</v>
      </c>
      <c r="X17" s="74">
        <v>5</v>
      </c>
      <c r="Y17" s="74">
        <v>7</v>
      </c>
      <c r="Z17" s="74">
        <v>5</v>
      </c>
      <c r="AA17" s="74">
        <v>6</v>
      </c>
      <c r="AB17" s="74">
        <v>8</v>
      </c>
      <c r="AC17" s="74">
        <v>6</v>
      </c>
      <c r="AD17" s="74">
        <v>4</v>
      </c>
      <c r="AE17" s="74">
        <v>10</v>
      </c>
      <c r="AF17" s="74">
        <v>5</v>
      </c>
      <c r="AG17" s="74">
        <v>10</v>
      </c>
      <c r="AH17" s="74">
        <v>7</v>
      </c>
      <c r="AI17" s="74">
        <v>5</v>
      </c>
      <c r="AJ17" s="74">
        <v>6</v>
      </c>
      <c r="AK17" s="74">
        <v>4</v>
      </c>
      <c r="AL17" s="74">
        <v>6</v>
      </c>
    </row>
    <row r="18" spans="1:38">
      <c r="A18" s="52">
        <v>12</v>
      </c>
      <c r="B18" s="81" t="s">
        <v>71</v>
      </c>
      <c r="C18" s="14"/>
      <c r="D18" s="74">
        <v>4</v>
      </c>
      <c r="E18" s="74">
        <v>6</v>
      </c>
      <c r="F18" s="74">
        <v>5</v>
      </c>
      <c r="G18" s="74">
        <v>6</v>
      </c>
      <c r="H18" s="74">
        <v>6</v>
      </c>
      <c r="I18" s="74">
        <v>8</v>
      </c>
      <c r="J18" s="74">
        <v>6</v>
      </c>
      <c r="K18" s="74">
        <v>5</v>
      </c>
      <c r="L18" s="74">
        <v>8</v>
      </c>
      <c r="M18" s="74">
        <v>9</v>
      </c>
      <c r="N18" s="74">
        <v>7</v>
      </c>
      <c r="O18" s="74">
        <v>6</v>
      </c>
      <c r="P18" s="74">
        <v>10</v>
      </c>
      <c r="Q18" s="74">
        <v>4</v>
      </c>
      <c r="R18" s="74">
        <v>4</v>
      </c>
      <c r="S18" s="74">
        <v>10</v>
      </c>
      <c r="T18" s="74">
        <v>6</v>
      </c>
      <c r="U18" s="74">
        <v>5</v>
      </c>
      <c r="V18" s="74">
        <v>10</v>
      </c>
      <c r="W18" s="74">
        <v>6</v>
      </c>
      <c r="X18" s="74">
        <v>10</v>
      </c>
      <c r="Y18" s="74">
        <v>7</v>
      </c>
      <c r="Z18" s="74">
        <v>9</v>
      </c>
      <c r="AA18" s="74">
        <v>10</v>
      </c>
      <c r="AB18" s="74">
        <v>6</v>
      </c>
      <c r="AC18" s="74">
        <v>9</v>
      </c>
      <c r="AD18" s="74">
        <v>6</v>
      </c>
      <c r="AE18" s="74">
        <v>5</v>
      </c>
      <c r="AF18" s="74">
        <v>4</v>
      </c>
      <c r="AG18" s="74">
        <v>7</v>
      </c>
      <c r="AH18" s="74">
        <v>6</v>
      </c>
      <c r="AI18" s="74">
        <v>5</v>
      </c>
      <c r="AJ18" s="74">
        <v>4</v>
      </c>
      <c r="AK18" s="74">
        <v>10</v>
      </c>
      <c r="AL18" s="74">
        <v>7</v>
      </c>
    </row>
    <row r="19" spans="1:38">
      <c r="A19" s="52">
        <v>13</v>
      </c>
      <c r="B19" s="81" t="s">
        <v>55</v>
      </c>
      <c r="C19" s="14"/>
      <c r="D19" s="74">
        <v>7</v>
      </c>
      <c r="E19" s="74">
        <v>5</v>
      </c>
      <c r="F19" s="74">
        <v>4</v>
      </c>
      <c r="G19" s="74">
        <v>8</v>
      </c>
      <c r="H19" s="74">
        <v>10</v>
      </c>
      <c r="I19" s="74">
        <v>4</v>
      </c>
      <c r="J19" s="74">
        <v>4</v>
      </c>
      <c r="K19" s="74">
        <v>5</v>
      </c>
      <c r="L19" s="74">
        <v>9</v>
      </c>
      <c r="M19" s="74">
        <v>10</v>
      </c>
      <c r="N19" s="74">
        <v>8</v>
      </c>
      <c r="O19" s="74">
        <v>8</v>
      </c>
      <c r="P19" s="74">
        <v>10</v>
      </c>
      <c r="Q19" s="74">
        <v>6</v>
      </c>
      <c r="R19" s="74">
        <v>4</v>
      </c>
      <c r="S19" s="74">
        <v>6</v>
      </c>
      <c r="T19" s="74">
        <v>8</v>
      </c>
      <c r="U19" s="74">
        <v>5</v>
      </c>
      <c r="V19" s="74">
        <v>5</v>
      </c>
      <c r="W19" s="74">
        <v>7</v>
      </c>
      <c r="X19" s="74">
        <v>5</v>
      </c>
      <c r="Y19" s="74">
        <v>5</v>
      </c>
      <c r="Z19" s="74">
        <v>7</v>
      </c>
      <c r="AA19" s="74">
        <v>9</v>
      </c>
      <c r="AB19" s="74">
        <v>5</v>
      </c>
      <c r="AC19" s="74">
        <v>8</v>
      </c>
      <c r="AD19" s="74">
        <v>5</v>
      </c>
      <c r="AE19" s="74">
        <v>9</v>
      </c>
      <c r="AF19" s="74">
        <v>10</v>
      </c>
      <c r="AG19" s="74">
        <v>7</v>
      </c>
      <c r="AH19" s="74">
        <v>10</v>
      </c>
      <c r="AI19" s="74">
        <v>5</v>
      </c>
      <c r="AJ19" s="74">
        <v>5</v>
      </c>
      <c r="AK19" s="74">
        <v>8</v>
      </c>
      <c r="AL19" s="74">
        <v>10</v>
      </c>
    </row>
  </sheetData>
  <mergeCells count="47">
    <mergeCell ref="A1:AL1"/>
    <mergeCell ref="A2:C2"/>
    <mergeCell ref="D2:D3"/>
    <mergeCell ref="E2:E3"/>
    <mergeCell ref="F2:F3"/>
    <mergeCell ref="G2:G3"/>
    <mergeCell ref="H2:H3"/>
    <mergeCell ref="I2:I3"/>
    <mergeCell ref="J2:J3"/>
    <mergeCell ref="K2:K3"/>
    <mergeCell ref="W2:W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X2:X3"/>
    <mergeCell ref="Y2:Y3"/>
    <mergeCell ref="Z2:Z3"/>
    <mergeCell ref="AA2:AA3"/>
    <mergeCell ref="AB2:AB3"/>
    <mergeCell ref="AE2:AE3"/>
    <mergeCell ref="AF2:AF3"/>
    <mergeCell ref="AG2:AG3"/>
    <mergeCell ref="AH2:AH3"/>
    <mergeCell ref="AI2:AI3"/>
    <mergeCell ref="AC2:AC3"/>
    <mergeCell ref="AH4:AL4"/>
    <mergeCell ref="A4:A6"/>
    <mergeCell ref="B4:B6"/>
    <mergeCell ref="D4:H4"/>
    <mergeCell ref="I4:M4"/>
    <mergeCell ref="N4:R4"/>
    <mergeCell ref="S4:W4"/>
    <mergeCell ref="X4:AB4"/>
    <mergeCell ref="AC4:AG4"/>
    <mergeCell ref="V2:V3"/>
    <mergeCell ref="A3:C3"/>
    <mergeCell ref="AJ2:AJ3"/>
    <mergeCell ref="AK2:AK3"/>
    <mergeCell ref="AL2:AL3"/>
    <mergeCell ref="AD2:A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22"/>
  <sheetViews>
    <sheetView zoomScale="70" zoomScaleNormal="70" workbookViewId="0">
      <selection activeCell="A2" sqref="A2:C2"/>
    </sheetView>
  </sheetViews>
  <sheetFormatPr defaultRowHeight="15.75"/>
  <cols>
    <col min="1" max="1" width="5.42578125" style="36" customWidth="1"/>
    <col min="2" max="2" width="28.85546875" style="41" customWidth="1"/>
    <col min="3" max="3" width="20.42578125" style="41" customWidth="1"/>
    <col min="4" max="6" width="7.42578125" style="41" customWidth="1"/>
    <col min="7" max="7" width="9" style="41" customWidth="1"/>
    <col min="8" max="9" width="7.42578125" style="41" customWidth="1"/>
    <col min="10" max="10" width="10.28515625" style="41" customWidth="1"/>
    <col min="11" max="11" width="11.85546875" style="41" customWidth="1"/>
    <col min="12" max="12" width="13" style="41" customWidth="1"/>
    <col min="13" max="18" width="7.42578125" style="41" customWidth="1"/>
    <col min="19" max="19" width="8.7109375" style="41" customWidth="1"/>
    <col min="20" max="33" width="7.42578125" style="41" customWidth="1"/>
    <col min="34" max="16384" width="9.140625" style="41"/>
  </cols>
  <sheetData>
    <row r="1" spans="1:33" ht="89.25" customHeight="1">
      <c r="A1" s="151" t="s">
        <v>77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</row>
    <row r="2" spans="1:33" ht="21" customHeight="1">
      <c r="A2" s="103" t="s">
        <v>79</v>
      </c>
      <c r="B2" s="103"/>
      <c r="C2" s="103"/>
      <c r="D2" s="119" t="s">
        <v>35</v>
      </c>
      <c r="E2" s="119" t="s">
        <v>36</v>
      </c>
      <c r="F2" s="119" t="s">
        <v>37</v>
      </c>
      <c r="G2" s="119" t="s">
        <v>38</v>
      </c>
      <c r="H2" s="119" t="s">
        <v>39</v>
      </c>
      <c r="I2" s="120" t="s">
        <v>35</v>
      </c>
      <c r="J2" s="120" t="s">
        <v>36</v>
      </c>
      <c r="K2" s="120" t="s">
        <v>37</v>
      </c>
      <c r="L2" s="120" t="s">
        <v>38</v>
      </c>
      <c r="M2" s="120" t="s">
        <v>39</v>
      </c>
      <c r="N2" s="121" t="s">
        <v>35</v>
      </c>
      <c r="O2" s="121" t="s">
        <v>36</v>
      </c>
      <c r="P2" s="121" t="s">
        <v>37</v>
      </c>
      <c r="Q2" s="121" t="s">
        <v>38</v>
      </c>
      <c r="R2" s="121" t="s">
        <v>39</v>
      </c>
      <c r="S2" s="147" t="s">
        <v>35</v>
      </c>
      <c r="T2" s="147" t="s">
        <v>36</v>
      </c>
      <c r="U2" s="147" t="s">
        <v>37</v>
      </c>
      <c r="V2" s="147" t="s">
        <v>38</v>
      </c>
      <c r="W2" s="147" t="s">
        <v>39</v>
      </c>
      <c r="X2" s="149" t="s">
        <v>35</v>
      </c>
      <c r="Y2" s="149" t="s">
        <v>36</v>
      </c>
      <c r="Z2" s="149" t="s">
        <v>37</v>
      </c>
      <c r="AA2" s="149" t="s">
        <v>38</v>
      </c>
      <c r="AB2" s="149" t="s">
        <v>39</v>
      </c>
      <c r="AC2" s="117" t="s">
        <v>35</v>
      </c>
      <c r="AD2" s="117" t="s">
        <v>36</v>
      </c>
      <c r="AE2" s="117" t="s">
        <v>37</v>
      </c>
      <c r="AF2" s="117" t="s">
        <v>38</v>
      </c>
      <c r="AG2" s="117" t="s">
        <v>39</v>
      </c>
    </row>
    <row r="3" spans="1:33" ht="21" customHeight="1">
      <c r="A3" s="103" t="s">
        <v>31</v>
      </c>
      <c r="B3" s="103"/>
      <c r="C3" s="103"/>
      <c r="D3" s="119"/>
      <c r="E3" s="119"/>
      <c r="F3" s="119"/>
      <c r="G3" s="119"/>
      <c r="H3" s="119"/>
      <c r="I3" s="120"/>
      <c r="J3" s="120"/>
      <c r="K3" s="120"/>
      <c r="L3" s="120"/>
      <c r="M3" s="120"/>
      <c r="N3" s="121"/>
      <c r="O3" s="121"/>
      <c r="P3" s="121"/>
      <c r="Q3" s="121"/>
      <c r="R3" s="121"/>
      <c r="S3" s="148"/>
      <c r="T3" s="148"/>
      <c r="U3" s="148"/>
      <c r="V3" s="148"/>
      <c r="W3" s="148"/>
      <c r="X3" s="150"/>
      <c r="Y3" s="150"/>
      <c r="Z3" s="150"/>
      <c r="AA3" s="150"/>
      <c r="AB3" s="150"/>
      <c r="AC3" s="117"/>
      <c r="AD3" s="117"/>
      <c r="AE3" s="117"/>
      <c r="AF3" s="117"/>
      <c r="AG3" s="117"/>
    </row>
    <row r="4" spans="1:33" ht="27" customHeight="1">
      <c r="A4" s="94"/>
      <c r="B4" s="97"/>
      <c r="C4" s="48"/>
      <c r="D4" s="119" t="s">
        <v>5</v>
      </c>
      <c r="E4" s="119"/>
      <c r="F4" s="119"/>
      <c r="G4" s="119"/>
      <c r="H4" s="119"/>
      <c r="I4" s="120" t="s">
        <v>6</v>
      </c>
      <c r="J4" s="120"/>
      <c r="K4" s="120"/>
      <c r="L4" s="120"/>
      <c r="M4" s="120"/>
      <c r="N4" s="121" t="s">
        <v>10</v>
      </c>
      <c r="O4" s="121"/>
      <c r="P4" s="121"/>
      <c r="Q4" s="121"/>
      <c r="R4" s="121"/>
      <c r="S4" s="126" t="s">
        <v>11</v>
      </c>
      <c r="T4" s="127"/>
      <c r="U4" s="127"/>
      <c r="V4" s="127"/>
      <c r="W4" s="128"/>
      <c r="X4" s="123" t="s">
        <v>12</v>
      </c>
      <c r="Y4" s="124"/>
      <c r="Z4" s="124"/>
      <c r="AA4" s="124"/>
      <c r="AB4" s="125"/>
      <c r="AC4" s="117" t="s">
        <v>14</v>
      </c>
      <c r="AD4" s="117"/>
      <c r="AE4" s="117"/>
      <c r="AF4" s="117"/>
      <c r="AG4" s="117"/>
    </row>
    <row r="5" spans="1:33" ht="24.75" customHeight="1">
      <c r="A5" s="94"/>
      <c r="B5" s="97"/>
      <c r="C5" s="58" t="s">
        <v>3</v>
      </c>
      <c r="D5" s="56">
        <v>10</v>
      </c>
      <c r="E5" s="56">
        <v>10</v>
      </c>
      <c r="F5" s="56">
        <v>10</v>
      </c>
      <c r="G5" s="56">
        <v>10</v>
      </c>
      <c r="H5" s="56">
        <v>10</v>
      </c>
      <c r="I5" s="56">
        <v>10</v>
      </c>
      <c r="J5" s="56">
        <v>10</v>
      </c>
      <c r="K5" s="56">
        <v>10</v>
      </c>
      <c r="L5" s="56">
        <v>10</v>
      </c>
      <c r="M5" s="56">
        <v>10</v>
      </c>
      <c r="N5" s="56">
        <v>10</v>
      </c>
      <c r="O5" s="56">
        <v>10</v>
      </c>
      <c r="P5" s="56">
        <v>10</v>
      </c>
      <c r="Q5" s="56">
        <v>10</v>
      </c>
      <c r="R5" s="56">
        <v>10</v>
      </c>
      <c r="S5" s="56">
        <v>10</v>
      </c>
      <c r="T5" s="56">
        <v>10</v>
      </c>
      <c r="U5" s="56">
        <v>10</v>
      </c>
      <c r="V5" s="56">
        <v>10</v>
      </c>
      <c r="W5" s="56">
        <v>10</v>
      </c>
      <c r="X5" s="56">
        <v>10</v>
      </c>
      <c r="Y5" s="56">
        <v>10</v>
      </c>
      <c r="Z5" s="56">
        <v>10</v>
      </c>
      <c r="AA5" s="56">
        <v>10</v>
      </c>
      <c r="AB5" s="56">
        <v>10</v>
      </c>
      <c r="AC5" s="56">
        <v>10</v>
      </c>
      <c r="AD5" s="56">
        <v>10</v>
      </c>
      <c r="AE5" s="56">
        <v>10</v>
      </c>
      <c r="AF5" s="56">
        <v>10</v>
      </c>
      <c r="AG5" s="56">
        <v>10</v>
      </c>
    </row>
    <row r="6" spans="1:33" ht="24.75" customHeight="1">
      <c r="A6" s="94"/>
      <c r="B6" s="97"/>
      <c r="C6" s="58" t="s">
        <v>4</v>
      </c>
      <c r="D6" s="56">
        <f>D5/2</f>
        <v>5</v>
      </c>
      <c r="E6" s="56">
        <f t="shared" ref="E6:AG6" si="0">E5/2</f>
        <v>5</v>
      </c>
      <c r="F6" s="56">
        <f t="shared" si="0"/>
        <v>5</v>
      </c>
      <c r="G6" s="56">
        <f t="shared" si="0"/>
        <v>5</v>
      </c>
      <c r="H6" s="56">
        <f t="shared" si="0"/>
        <v>5</v>
      </c>
      <c r="I6" s="56">
        <f t="shared" si="0"/>
        <v>5</v>
      </c>
      <c r="J6" s="56">
        <f t="shared" si="0"/>
        <v>5</v>
      </c>
      <c r="K6" s="56">
        <f t="shared" si="0"/>
        <v>5</v>
      </c>
      <c r="L6" s="56">
        <f t="shared" si="0"/>
        <v>5</v>
      </c>
      <c r="M6" s="56">
        <f t="shared" si="0"/>
        <v>5</v>
      </c>
      <c r="N6" s="56">
        <f t="shared" si="0"/>
        <v>5</v>
      </c>
      <c r="O6" s="56">
        <f t="shared" si="0"/>
        <v>5</v>
      </c>
      <c r="P6" s="56">
        <f t="shared" si="0"/>
        <v>5</v>
      </c>
      <c r="Q6" s="56">
        <f t="shared" si="0"/>
        <v>5</v>
      </c>
      <c r="R6" s="56">
        <f t="shared" si="0"/>
        <v>5</v>
      </c>
      <c r="S6" s="56">
        <f t="shared" si="0"/>
        <v>5</v>
      </c>
      <c r="T6" s="56">
        <f t="shared" si="0"/>
        <v>5</v>
      </c>
      <c r="U6" s="56">
        <f t="shared" si="0"/>
        <v>5</v>
      </c>
      <c r="V6" s="56">
        <f t="shared" si="0"/>
        <v>5</v>
      </c>
      <c r="W6" s="56">
        <f t="shared" si="0"/>
        <v>5</v>
      </c>
      <c r="X6" s="56">
        <f t="shared" si="0"/>
        <v>5</v>
      </c>
      <c r="Y6" s="56">
        <f t="shared" si="0"/>
        <v>5</v>
      </c>
      <c r="Z6" s="56">
        <f t="shared" si="0"/>
        <v>5</v>
      </c>
      <c r="AA6" s="56">
        <f t="shared" si="0"/>
        <v>5</v>
      </c>
      <c r="AB6" s="56">
        <f t="shared" si="0"/>
        <v>5</v>
      </c>
      <c r="AC6" s="56">
        <f t="shared" si="0"/>
        <v>5</v>
      </c>
      <c r="AD6" s="56">
        <f t="shared" si="0"/>
        <v>5</v>
      </c>
      <c r="AE6" s="56">
        <f t="shared" si="0"/>
        <v>5</v>
      </c>
      <c r="AF6" s="56">
        <f t="shared" si="0"/>
        <v>5</v>
      </c>
      <c r="AG6" s="56">
        <f t="shared" si="0"/>
        <v>5</v>
      </c>
    </row>
    <row r="8" spans="1:33" ht="34.5" customHeight="1">
      <c r="B8" s="21" t="s">
        <v>8</v>
      </c>
      <c r="C8" s="14"/>
      <c r="D8" s="67">
        <f>COUNT('Data Entry for PO &amp; PSO'!D7:D19)</f>
        <v>13</v>
      </c>
      <c r="E8" s="67">
        <f>COUNT('Data Entry for PO &amp; PSO'!E7:E19)</f>
        <v>13</v>
      </c>
      <c r="F8" s="67">
        <f>COUNT('Data Entry for PO &amp; PSO'!F7:F19)</f>
        <v>13</v>
      </c>
      <c r="G8" s="67">
        <f>COUNT('Data Entry for PO &amp; PSO'!G7:G19)</f>
        <v>13</v>
      </c>
      <c r="H8" s="67">
        <f>COUNT('Data Entry for PO &amp; PSO'!H7:H19)</f>
        <v>13</v>
      </c>
      <c r="I8" s="64">
        <f>COUNT('Data Entry for PO &amp; PSO'!I7:I19)</f>
        <v>13</v>
      </c>
      <c r="J8" s="64">
        <f>COUNT('Data Entry for PO &amp; PSO'!J7:J19)</f>
        <v>13</v>
      </c>
      <c r="K8" s="64">
        <f>COUNT('Data Entry for PO &amp; PSO'!K7:K19)</f>
        <v>13</v>
      </c>
      <c r="L8" s="64">
        <f>COUNT('Data Entry for PO &amp; PSO'!L7:L19)</f>
        <v>13</v>
      </c>
      <c r="M8" s="64">
        <f>COUNT('Data Entry for PO &amp; PSO'!M7:M19)</f>
        <v>13</v>
      </c>
      <c r="N8" s="33">
        <f>COUNT('Data Entry for PO &amp; PSO'!N7:N19)</f>
        <v>13</v>
      </c>
      <c r="O8" s="33">
        <f>COUNT('Data Entry for PO &amp; PSO'!O7:O19)</f>
        <v>13</v>
      </c>
      <c r="P8" s="33">
        <f>COUNT('Data Entry for PO &amp; PSO'!P7:P19)</f>
        <v>13</v>
      </c>
      <c r="Q8" s="33">
        <f>COUNT('Data Entry for PO &amp; PSO'!Q7:Q19)</f>
        <v>13</v>
      </c>
      <c r="R8" s="33">
        <f>COUNT('Data Entry for PO &amp; PSO'!R7:R19)</f>
        <v>13</v>
      </c>
      <c r="S8" s="64">
        <f>COUNT('Data Entry for PO &amp; PSO'!S7:S19)</f>
        <v>13</v>
      </c>
      <c r="T8" s="64">
        <f>COUNT('Data Entry for PO &amp; PSO'!T7:T19)</f>
        <v>13</v>
      </c>
      <c r="U8" s="64">
        <f>COUNT('Data Entry for PO &amp; PSO'!U7:U19)</f>
        <v>13</v>
      </c>
      <c r="V8" s="64">
        <f>COUNT('Data Entry for PO &amp; PSO'!V7:V19)</f>
        <v>13</v>
      </c>
      <c r="W8" s="64">
        <f>COUNT('Data Entry for PO &amp; PSO'!W7:W19)</f>
        <v>13</v>
      </c>
      <c r="X8" s="67">
        <f>COUNT('Data Entry for PO &amp; PSO'!X7:X19)</f>
        <v>13</v>
      </c>
      <c r="Y8" s="67">
        <f>COUNT('Data Entry for PO &amp; PSO'!Y7:Y19)</f>
        <v>13</v>
      </c>
      <c r="Z8" s="67">
        <f>COUNT('Data Entry for PO &amp; PSO'!Z7:Z19)</f>
        <v>13</v>
      </c>
      <c r="AA8" s="67">
        <f>COUNT('Data Entry for PO &amp; PSO'!AA7:AA19)</f>
        <v>13</v>
      </c>
      <c r="AB8" s="67">
        <f>COUNT('Data Entry for PO &amp; PSO'!AB7:AB19)</f>
        <v>13</v>
      </c>
      <c r="AC8" s="63">
        <f>COUNT('Data Entry for PO &amp; PSO'!AC7:AC19)</f>
        <v>13</v>
      </c>
      <c r="AD8" s="63">
        <f>COUNT('Data Entry for PO &amp; PSO'!AD7:AD19)</f>
        <v>13</v>
      </c>
      <c r="AE8" s="63">
        <f>COUNT('Data Entry for PO &amp; PSO'!AE7:AE19)</f>
        <v>13</v>
      </c>
      <c r="AF8" s="63">
        <f>COUNT('Data Entry for PO &amp; PSO'!AF7:AF19)</f>
        <v>13</v>
      </c>
      <c r="AG8" s="63">
        <f>COUNT('Data Entry for PO &amp; PSO'!AG7:AG19)</f>
        <v>13</v>
      </c>
    </row>
    <row r="9" spans="1:33" ht="34.5" customHeight="1">
      <c r="B9" s="21" t="s">
        <v>47</v>
      </c>
      <c r="C9" s="14"/>
      <c r="D9" s="67">
        <f>COUNTIF('Data Entry for PO &amp; PSO'!$D$7:$D$19,"&gt;4")</f>
        <v>10</v>
      </c>
      <c r="E9" s="67">
        <f>COUNTIF('Data Entry for PO &amp; PSO'!E7:E19,"&gt;4")</f>
        <v>11</v>
      </c>
      <c r="F9" s="67">
        <f>COUNTIF('Data Entry for PO &amp; PSO'!F7:F19,"&gt;4")</f>
        <v>10</v>
      </c>
      <c r="G9" s="67">
        <f>COUNTIF('Data Entry for PO &amp; PSO'!G7:G19,"&gt;4")</f>
        <v>13</v>
      </c>
      <c r="H9" s="67">
        <f>COUNTIF('Data Entry for PO &amp; PSO'!H7:H19,"&gt;4")</f>
        <v>12</v>
      </c>
      <c r="I9" s="64">
        <f>COUNTIF('Data Entry for PO &amp; PSO'!I7:I19,"&gt;4")</f>
        <v>12</v>
      </c>
      <c r="J9" s="64">
        <f>COUNTIF('Data Entry for PO &amp; PSO'!J7:J19,"&gt;4")</f>
        <v>11</v>
      </c>
      <c r="K9" s="64">
        <f>COUNTIF('Data Entry for PO &amp; PSO'!K7:K19,"&gt;4")</f>
        <v>11</v>
      </c>
      <c r="L9" s="64">
        <f>COUNTIF('Data Entry for PO &amp; PSO'!L7:L19,"&gt;4")</f>
        <v>12</v>
      </c>
      <c r="M9" s="64">
        <f>COUNTIF('Data Entry for PO &amp; PSO'!M7:M19,"&gt;4")</f>
        <v>12</v>
      </c>
      <c r="N9" s="33">
        <f>COUNTIF('Data Entry for PO &amp; PSO'!N7:N19,"&gt;4")</f>
        <v>12</v>
      </c>
      <c r="O9" s="33">
        <f>COUNTIF('Data Entry for PO &amp; PSO'!O7:O19,"&gt;4")</f>
        <v>10</v>
      </c>
      <c r="P9" s="33">
        <f>COUNTIF('Data Entry for PO &amp; PSO'!P7:P19,"&gt;4")</f>
        <v>12</v>
      </c>
      <c r="Q9" s="33">
        <f>COUNTIF('Data Entry for PO &amp; PSO'!Q7:Q19,"&gt;4")</f>
        <v>11</v>
      </c>
      <c r="R9" s="33">
        <f>COUNTIF('Data Entry for PO &amp; PSO'!R7:R19,"&gt;4")</f>
        <v>10</v>
      </c>
      <c r="S9" s="64">
        <f>COUNTIF('Data Entry for PO &amp; PSO'!S7:S19,"&gt;4")</f>
        <v>13</v>
      </c>
      <c r="T9" s="64">
        <f>COUNTIF('Data Entry for PO &amp; PSO'!T7:T19,"&gt;4")</f>
        <v>11</v>
      </c>
      <c r="U9" s="64">
        <f>COUNTIF('Data Entry for PO &amp; PSO'!U7:U19,"&gt;4")</f>
        <v>11</v>
      </c>
      <c r="V9" s="64">
        <f>COUNTIF('Data Entry for PO &amp; PSO'!V7:V19,"&gt;4")</f>
        <v>12</v>
      </c>
      <c r="W9" s="64">
        <f>COUNTIF('Data Entry for PO &amp; PSO'!W7:W19,"&gt;4")</f>
        <v>10</v>
      </c>
      <c r="X9" s="67">
        <f>COUNTIF('Data Entry for PO &amp; PSO'!X7:X19,"&gt;4")</f>
        <v>11</v>
      </c>
      <c r="Y9" s="67">
        <f>COUNTIF('Data Entry for PO &amp; PSO'!Y7:Y19,"&gt;4")</f>
        <v>10</v>
      </c>
      <c r="Z9" s="67">
        <f>COUNTIF('Data Entry for PO &amp; PSO'!Z7:Z19,"&gt;4")</f>
        <v>11</v>
      </c>
      <c r="AA9" s="67">
        <f>COUNTIF('Data Entry for PO &amp; PSO'!AA7:AA19,"&gt;4")</f>
        <v>10</v>
      </c>
      <c r="AB9" s="67">
        <f>COUNTIF('Data Entry for PO &amp; PSO'!AB7:AB19,"&gt;4")</f>
        <v>12</v>
      </c>
      <c r="AC9" s="63">
        <f>COUNTIF('Data Entry for PO &amp; PSO'!AC7:AC19,"&gt;4")</f>
        <v>10</v>
      </c>
      <c r="AD9" s="63">
        <f>COUNTIF('Data Entry for PO &amp; PSO'!AD7:AD19,"&gt;4")</f>
        <v>11</v>
      </c>
      <c r="AE9" s="63">
        <f>COUNTIF('Data Entry for PO &amp; PSO'!AE7:AE19,"&gt;4")</f>
        <v>12</v>
      </c>
      <c r="AF9" s="63">
        <f>COUNTIF('Data Entry for PO &amp; PSO'!AF7:AF19,"&gt;4")</f>
        <v>11</v>
      </c>
      <c r="AG9" s="63">
        <f>COUNTIF('Data Entry for PO &amp; PSO'!AG7:AG19,"&gt;4")</f>
        <v>12</v>
      </c>
    </row>
    <row r="10" spans="1:33" ht="34.5" customHeight="1">
      <c r="B10" s="46" t="s">
        <v>48</v>
      </c>
      <c r="C10" s="14"/>
      <c r="D10" s="68">
        <f>D9/D8*100</f>
        <v>76.923076923076934</v>
      </c>
      <c r="E10" s="68">
        <f t="shared" ref="E10:AG10" si="1">E9/E8*100</f>
        <v>84.615384615384613</v>
      </c>
      <c r="F10" s="68">
        <f t="shared" si="1"/>
        <v>76.923076923076934</v>
      </c>
      <c r="G10" s="68">
        <f t="shared" si="1"/>
        <v>100</v>
      </c>
      <c r="H10" s="68">
        <f t="shared" si="1"/>
        <v>92.307692307692307</v>
      </c>
      <c r="I10" s="65">
        <f t="shared" si="1"/>
        <v>92.307692307692307</v>
      </c>
      <c r="J10" s="65">
        <f t="shared" si="1"/>
        <v>84.615384615384613</v>
      </c>
      <c r="K10" s="65">
        <f t="shared" si="1"/>
        <v>84.615384615384613</v>
      </c>
      <c r="L10" s="65">
        <f t="shared" si="1"/>
        <v>92.307692307692307</v>
      </c>
      <c r="M10" s="65">
        <f t="shared" si="1"/>
        <v>92.307692307692307</v>
      </c>
      <c r="N10" s="66">
        <f t="shared" si="1"/>
        <v>92.307692307692307</v>
      </c>
      <c r="O10" s="66">
        <f t="shared" si="1"/>
        <v>76.923076923076934</v>
      </c>
      <c r="P10" s="66">
        <f t="shared" si="1"/>
        <v>92.307692307692307</v>
      </c>
      <c r="Q10" s="66">
        <f t="shared" si="1"/>
        <v>84.615384615384613</v>
      </c>
      <c r="R10" s="66">
        <f t="shared" si="1"/>
        <v>76.923076923076934</v>
      </c>
      <c r="S10" s="65">
        <f t="shared" si="1"/>
        <v>100</v>
      </c>
      <c r="T10" s="65">
        <f t="shared" si="1"/>
        <v>84.615384615384613</v>
      </c>
      <c r="U10" s="65">
        <f t="shared" si="1"/>
        <v>84.615384615384613</v>
      </c>
      <c r="V10" s="65">
        <f t="shared" si="1"/>
        <v>92.307692307692307</v>
      </c>
      <c r="W10" s="65">
        <f t="shared" si="1"/>
        <v>76.923076923076934</v>
      </c>
      <c r="X10" s="68">
        <f t="shared" si="1"/>
        <v>84.615384615384613</v>
      </c>
      <c r="Y10" s="68">
        <f t="shared" si="1"/>
        <v>76.923076923076934</v>
      </c>
      <c r="Z10" s="68">
        <f t="shared" si="1"/>
        <v>84.615384615384613</v>
      </c>
      <c r="AA10" s="68">
        <f t="shared" si="1"/>
        <v>76.923076923076934</v>
      </c>
      <c r="AB10" s="68">
        <f t="shared" si="1"/>
        <v>92.307692307692307</v>
      </c>
      <c r="AC10" s="79">
        <f t="shared" si="1"/>
        <v>76.923076923076934</v>
      </c>
      <c r="AD10" s="79">
        <f t="shared" si="1"/>
        <v>84.615384615384613</v>
      </c>
      <c r="AE10" s="79">
        <f t="shared" si="1"/>
        <v>92.307692307692307</v>
      </c>
      <c r="AF10" s="79">
        <f t="shared" si="1"/>
        <v>84.615384615384613</v>
      </c>
      <c r="AG10" s="79">
        <f t="shared" si="1"/>
        <v>92.307692307692307</v>
      </c>
    </row>
    <row r="11" spans="1:33" ht="34.5" customHeight="1">
      <c r="B11" s="61" t="s">
        <v>40</v>
      </c>
      <c r="C11" s="62"/>
      <c r="D11" s="138">
        <f>SUM(D10:H10)/5</f>
        <v>86.15384615384616</v>
      </c>
      <c r="E11" s="139"/>
      <c r="F11" s="139"/>
      <c r="G11" s="139"/>
      <c r="H11" s="140"/>
      <c r="I11" s="141">
        <f t="shared" ref="I11" si="2">SUM(I10:M10)/5</f>
        <v>89.230769230769241</v>
      </c>
      <c r="J11" s="142"/>
      <c r="K11" s="142"/>
      <c r="L11" s="142"/>
      <c r="M11" s="143"/>
      <c r="N11" s="144">
        <f t="shared" ref="N11" si="3">SUM(N10:R10)/5</f>
        <v>84.615384615384613</v>
      </c>
      <c r="O11" s="145"/>
      <c r="P11" s="145"/>
      <c r="Q11" s="145"/>
      <c r="R11" s="146"/>
      <c r="S11" s="141">
        <f t="shared" ref="S11" si="4">SUM(S10:W10)/5</f>
        <v>87.692307692307693</v>
      </c>
      <c r="T11" s="142"/>
      <c r="U11" s="142"/>
      <c r="V11" s="142"/>
      <c r="W11" s="143"/>
      <c r="X11" s="138">
        <f t="shared" ref="X11" si="5">SUM(X10:AB10)/5</f>
        <v>83.07692307692308</v>
      </c>
      <c r="Y11" s="139"/>
      <c r="Z11" s="139"/>
      <c r="AA11" s="139"/>
      <c r="AB11" s="140"/>
      <c r="AC11" s="135">
        <f t="shared" ref="AC11" si="6">SUM(AC10:AG10)/5</f>
        <v>86.15384615384616</v>
      </c>
      <c r="AD11" s="136"/>
      <c r="AE11" s="136"/>
      <c r="AF11" s="136"/>
      <c r="AG11" s="137"/>
    </row>
    <row r="12" spans="1:33" ht="34.5" customHeight="1">
      <c r="B12" s="23" t="s">
        <v>7</v>
      </c>
      <c r="C12" s="47"/>
      <c r="D12" s="123" t="str">
        <f>IF(D11&gt;=70,"Level 3",IF(D11&gt;=60,"Level 2",IF(D11&gt;=40,"Level 1")))</f>
        <v>Level 3</v>
      </c>
      <c r="E12" s="124"/>
      <c r="F12" s="124"/>
      <c r="G12" s="124"/>
      <c r="H12" s="125"/>
      <c r="I12" s="126" t="str">
        <f t="shared" ref="I12" si="7">IF(I11&gt;=70,"Level 3",IF(I11&gt;=60,"Level 2",IF(I11&gt;=40,"Level 1")))</f>
        <v>Level 3</v>
      </c>
      <c r="J12" s="127"/>
      <c r="K12" s="127"/>
      <c r="L12" s="127"/>
      <c r="M12" s="128"/>
      <c r="N12" s="129" t="str">
        <f t="shared" ref="N12" si="8">IF(N11&gt;=70,"Level 3",IF(N11&gt;=60,"Level 2",IF(N11&gt;=40,"Level 1")))</f>
        <v>Level 3</v>
      </c>
      <c r="O12" s="130"/>
      <c r="P12" s="130"/>
      <c r="Q12" s="130"/>
      <c r="R12" s="131"/>
      <c r="S12" s="126" t="str">
        <f t="shared" ref="S12" si="9">IF(S11&gt;=70,"Level 3",IF(S11&gt;=60,"Level 2",IF(S11&gt;=40,"Level 1")))</f>
        <v>Level 3</v>
      </c>
      <c r="T12" s="127"/>
      <c r="U12" s="127"/>
      <c r="V12" s="127"/>
      <c r="W12" s="128"/>
      <c r="X12" s="123" t="str">
        <f t="shared" ref="X12" si="10">IF(X11&gt;=70,"Level 3",IF(X11&gt;=60,"Level 2",IF(X11&gt;=40,"Level 1")))</f>
        <v>Level 3</v>
      </c>
      <c r="Y12" s="124"/>
      <c r="Z12" s="124"/>
      <c r="AA12" s="124"/>
      <c r="AB12" s="125"/>
      <c r="AC12" s="132" t="str">
        <f t="shared" ref="AC12" si="11">IF(AC11&gt;=70,"Level 3",IF(AC11&gt;=60,"Level 2",IF(AC11&gt;=40,"Level 1")))</f>
        <v>Level 3</v>
      </c>
      <c r="AD12" s="133"/>
      <c r="AE12" s="133"/>
      <c r="AF12" s="133"/>
      <c r="AG12" s="134"/>
    </row>
    <row r="15" spans="1:33" ht="30" customHeight="1">
      <c r="H15" s="111" t="s">
        <v>9</v>
      </c>
      <c r="I15" s="111"/>
      <c r="J15" s="45" t="s">
        <v>42</v>
      </c>
      <c r="K15" s="52" t="s">
        <v>33</v>
      </c>
      <c r="L15" s="39" t="s">
        <v>41</v>
      </c>
    </row>
    <row r="16" spans="1:33" ht="30" customHeight="1">
      <c r="H16" s="111"/>
      <c r="I16" s="111"/>
      <c r="J16" s="24" t="s">
        <v>5</v>
      </c>
      <c r="K16" s="45">
        <f>D11</f>
        <v>86.15384615384616</v>
      </c>
      <c r="L16" s="13" t="str">
        <f>IF(D11&gt;=70,"3",IF(D11&gt;=60,"2",IF(D11&gt;=40,"1")))</f>
        <v>3</v>
      </c>
    </row>
    <row r="17" spans="8:12" ht="30" customHeight="1">
      <c r="H17" s="111"/>
      <c r="I17" s="111"/>
      <c r="J17" s="9" t="s">
        <v>6</v>
      </c>
      <c r="K17" s="45">
        <f>I11</f>
        <v>89.230769230769241</v>
      </c>
      <c r="L17" s="13" t="str">
        <f>IF(I11&gt;=70,"3",IF(I11&gt;=60,"2",IF(I11&gt;=40,"1")))</f>
        <v>3</v>
      </c>
    </row>
    <row r="18" spans="8:12" ht="30" customHeight="1">
      <c r="H18" s="111"/>
      <c r="I18" s="111"/>
      <c r="J18" s="25" t="s">
        <v>10</v>
      </c>
      <c r="K18" s="45">
        <f>N11</f>
        <v>84.615384615384613</v>
      </c>
      <c r="L18" s="13" t="str">
        <f>IF(N11&gt;=70,"3",IF(N11&gt;=60,"2",IF(N11&gt;=40,"1")))</f>
        <v>3</v>
      </c>
    </row>
    <row r="19" spans="8:12" ht="30" customHeight="1">
      <c r="H19" s="111"/>
      <c r="I19" s="111"/>
      <c r="J19" s="26" t="s">
        <v>11</v>
      </c>
      <c r="K19" s="45">
        <f>S11</f>
        <v>87.692307692307693</v>
      </c>
      <c r="L19" s="13" t="str">
        <f>IF(S11&gt;=70,"3",IF(S11&gt;=60,"2",IF(S11&gt;=40,"1")))</f>
        <v>3</v>
      </c>
    </row>
    <row r="20" spans="8:12" ht="30" customHeight="1">
      <c r="H20" s="111"/>
      <c r="I20" s="111"/>
      <c r="J20" s="27" t="s">
        <v>12</v>
      </c>
      <c r="K20" s="45">
        <f>X11</f>
        <v>83.07692307692308</v>
      </c>
      <c r="L20" s="13" t="str">
        <f>IF(X11&gt;=70,"3",IF(X11&gt;=60,"2",IF(X11&gt;=40,"1")))</f>
        <v>3</v>
      </c>
    </row>
    <row r="21" spans="8:12" ht="30" customHeight="1">
      <c r="H21" s="111"/>
      <c r="I21" s="111"/>
      <c r="J21" s="24" t="s">
        <v>14</v>
      </c>
      <c r="K21" s="45">
        <f>AC11</f>
        <v>86.15384615384616</v>
      </c>
      <c r="L21" s="13" t="str">
        <f>IF(AC11&gt;=70,"3",IF(AC11&gt;=60,"2",IF(AC11&gt;=40,"1")))</f>
        <v>3</v>
      </c>
    </row>
    <row r="22" spans="8:12" ht="15.75" customHeight="1"/>
  </sheetData>
  <mergeCells count="54">
    <mergeCell ref="S2:S3"/>
    <mergeCell ref="A1:AG1"/>
    <mergeCell ref="A2:C2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U2:U3"/>
    <mergeCell ref="A3:C3"/>
    <mergeCell ref="AD2:AD3"/>
    <mergeCell ref="V2:V3"/>
    <mergeCell ref="W2:W3"/>
    <mergeCell ref="AE2:AE3"/>
    <mergeCell ref="AF2:AF3"/>
    <mergeCell ref="AG2:AG3"/>
    <mergeCell ref="X2:X3"/>
    <mergeCell ref="Y2:Y3"/>
    <mergeCell ref="Z2:Z3"/>
    <mergeCell ref="AA2:AA3"/>
    <mergeCell ref="AB2:AB3"/>
    <mergeCell ref="AC2:AC3"/>
    <mergeCell ref="A4:A6"/>
    <mergeCell ref="N2:N3"/>
    <mergeCell ref="B4:B6"/>
    <mergeCell ref="D4:H4"/>
    <mergeCell ref="I4:M4"/>
    <mergeCell ref="N4:R4"/>
    <mergeCell ref="L2:L3"/>
    <mergeCell ref="M2:M3"/>
    <mergeCell ref="O2:O3"/>
    <mergeCell ref="P2:P3"/>
    <mergeCell ref="Q2:Q3"/>
    <mergeCell ref="R2:R3"/>
    <mergeCell ref="X12:AB12"/>
    <mergeCell ref="X4:AB4"/>
    <mergeCell ref="AC12:AG12"/>
    <mergeCell ref="AC11:AG11"/>
    <mergeCell ref="D11:H11"/>
    <mergeCell ref="I11:M11"/>
    <mergeCell ref="N11:R11"/>
    <mergeCell ref="S11:W11"/>
    <mergeCell ref="X11:AB11"/>
    <mergeCell ref="S4:W4"/>
    <mergeCell ref="AC4:AG4"/>
    <mergeCell ref="H15:I21"/>
    <mergeCell ref="D12:H12"/>
    <mergeCell ref="I12:M12"/>
    <mergeCell ref="N12:R12"/>
    <mergeCell ref="S12:W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K16"/>
  <sheetViews>
    <sheetView tabSelected="1" zoomScale="70" zoomScaleNormal="70" workbookViewId="0">
      <selection activeCell="E21" sqref="E21"/>
    </sheetView>
  </sheetViews>
  <sheetFormatPr defaultRowHeight="16.5"/>
  <cols>
    <col min="1" max="1" width="9.140625" style="16"/>
    <col min="2" max="2" width="32.42578125" style="16" customWidth="1"/>
    <col min="3" max="3" width="12.140625" style="16" customWidth="1"/>
    <col min="4" max="4" width="13.140625" style="16" bestFit="1" customWidth="1"/>
    <col min="5" max="5" width="15.42578125" style="16" customWidth="1"/>
    <col min="6" max="6" width="16.140625" style="16" customWidth="1"/>
    <col min="7" max="8" width="9.140625" style="16"/>
    <col min="9" max="9" width="27.5703125" style="16" customWidth="1"/>
    <col min="10" max="10" width="23.28515625" style="16" customWidth="1"/>
    <col min="11" max="11" width="32.7109375" style="16" customWidth="1"/>
    <col min="12" max="16384" width="9.140625" style="16"/>
  </cols>
  <sheetData>
    <row r="1" spans="2:11" ht="30.75" customHeight="1">
      <c r="B1" s="153" t="s">
        <v>80</v>
      </c>
      <c r="C1" s="153"/>
      <c r="D1" s="153"/>
      <c r="E1" s="153"/>
      <c r="F1" s="153"/>
    </row>
    <row r="2" spans="2:11" ht="34.5" customHeight="1">
      <c r="B2" s="162" t="s">
        <v>18</v>
      </c>
      <c r="C2" s="163"/>
      <c r="D2" s="163"/>
      <c r="E2" s="164" t="s">
        <v>21</v>
      </c>
      <c r="F2" s="164"/>
    </row>
    <row r="3" spans="2:11" ht="28.5" customHeight="1">
      <c r="B3" s="49"/>
      <c r="C3" s="53" t="s">
        <v>15</v>
      </c>
      <c r="D3" s="53" t="s">
        <v>16</v>
      </c>
      <c r="E3" s="18" t="s">
        <v>2</v>
      </c>
      <c r="F3" s="18" t="s">
        <v>13</v>
      </c>
    </row>
    <row r="4" spans="2:11" ht="24" customHeight="1">
      <c r="B4" s="70" t="s">
        <v>5</v>
      </c>
      <c r="C4" s="9" t="str">
        <f>IF('CO Attainment Analysis'!G17&gt;=69.99,"3",IF('CO Attainment Analysis'!G17&gt;=59.99,"2",IF('CO Attainment Analysis'!G17&gt;=39.99,"1")))</f>
        <v>2</v>
      </c>
      <c r="D4" s="50" t="str">
        <f>IF('CO Attainment Analysis'!I17&gt;=69.99,"3",IF('CO Attainment Analysis'!I17&gt;=59.99,"2",IF('CO Attainment Analysis'!I17&gt;=39.99,"1")))</f>
        <v>1</v>
      </c>
      <c r="E4" s="17" t="s">
        <v>5</v>
      </c>
      <c r="F4" s="19" t="str">
        <f>IF('PO &amp; PSO Attainment Analysis'!K16&gt;=69.99,"3",IF('PO &amp; PSO Attainment Analysis'!K16&gt;=59.99,"2",IF('PO &amp; PSO Attainment Analysis'!K16,39.99,"1")))</f>
        <v>3</v>
      </c>
      <c r="I4" s="29" t="s">
        <v>25</v>
      </c>
      <c r="J4" s="29" t="s">
        <v>26</v>
      </c>
      <c r="K4" s="78" t="s">
        <v>43</v>
      </c>
    </row>
    <row r="5" spans="2:11" ht="24" customHeight="1">
      <c r="B5" s="70" t="s">
        <v>6</v>
      </c>
      <c r="C5" s="9" t="str">
        <f>IF('CO Attainment Analysis'!G18&gt;=69.99,"3",IF('CO Attainment Analysis'!G18&gt;=59.99,"2",IF('CO Attainment Analysis'!G18&gt;=39.99,"1")))</f>
        <v>1</v>
      </c>
      <c r="D5" s="50" t="str">
        <f>IF('CO Attainment Analysis'!I18&gt;=69.99,"3",IF('CO Attainment Analysis'!I18&gt;=59.99,"2",IF('CO Attainment Analysis'!I18&gt;=39.99,"1")))</f>
        <v>3</v>
      </c>
      <c r="E5" s="17" t="s">
        <v>6</v>
      </c>
      <c r="F5" s="19" t="str">
        <f>IF('PO &amp; PSO Attainment Analysis'!K17&gt;=69.99,"3",IF('PO &amp; PSO Attainment Analysis'!K17&gt;=59.99,"2",IF('PO &amp; PSO Attainment Analysis'!K17,39.99,"1")))</f>
        <v>3</v>
      </c>
      <c r="I5" s="22" t="s">
        <v>22</v>
      </c>
      <c r="J5" s="6">
        <v>1</v>
      </c>
      <c r="K5" s="160">
        <f>C16</f>
        <v>2.4166666666666661</v>
      </c>
    </row>
    <row r="6" spans="2:11" ht="24" customHeight="1">
      <c r="B6" s="70" t="s">
        <v>10</v>
      </c>
      <c r="C6" s="9" t="str">
        <f>IF('CO Attainment Analysis'!G19&gt;=69.99,"3",IF('CO Attainment Analysis'!G19&gt;=59.99,"2",IF('CO Attainment Analysis'!G19&gt;=39.99,"1")))</f>
        <v>1</v>
      </c>
      <c r="D6" s="50" t="str">
        <f>IF('CO Attainment Analysis'!I19&gt;=69.99,"3",IF('CO Attainment Analysis'!I19&gt;=59.99,"2",IF('CO Attainment Analysis'!I19&gt;=39.99,"1")))</f>
        <v>1</v>
      </c>
      <c r="E6" s="17" t="s">
        <v>10</v>
      </c>
      <c r="F6" s="19" t="str">
        <f>IF('PO &amp; PSO Attainment Analysis'!K18&gt;=69.99,"3",IF('PO &amp; PSO Attainment Analysis'!K18&gt;=59.99,"2",IF('PO &amp; PSO Attainment Analysis'!K18,39.99,"1")))</f>
        <v>3</v>
      </c>
      <c r="I6" s="22" t="s">
        <v>23</v>
      </c>
      <c r="J6" s="6">
        <v>2</v>
      </c>
      <c r="K6" s="161"/>
    </row>
    <row r="7" spans="2:11" ht="24" customHeight="1">
      <c r="B7" s="70" t="s">
        <v>11</v>
      </c>
      <c r="C7" s="9" t="str">
        <f>IF('CO Attainment Analysis'!G20&gt;=69.99,"3",IF('CO Attainment Analysis'!G20&gt;=59.99,"2",IF('CO Attainment Analysis'!G20&gt;=39.99,"1")))</f>
        <v>3</v>
      </c>
      <c r="D7" s="50" t="str">
        <f>IF('CO Attainment Analysis'!I20&gt;=69.99,"3",IF('CO Attainment Analysis'!I20&gt;=59.99,"2",IF('CO Attainment Analysis'!I20&gt;=39.99,"1")))</f>
        <v>2</v>
      </c>
      <c r="E7" s="17" t="s">
        <v>11</v>
      </c>
      <c r="F7" s="19" t="str">
        <f>IF('PO &amp; PSO Attainment Analysis'!K19&gt;=69.99,"3",IF('PO &amp; PSO Attainment Analysis'!K19&gt;=59.99,"2",IF('PO &amp; PSO Attainment Analysis'!K19,39.99,"1")))</f>
        <v>3</v>
      </c>
      <c r="I7" s="22" t="s">
        <v>24</v>
      </c>
      <c r="J7" s="6">
        <v>3</v>
      </c>
      <c r="K7" s="161"/>
    </row>
    <row r="8" spans="2:11" ht="24" customHeight="1">
      <c r="B8" s="70" t="s">
        <v>12</v>
      </c>
      <c r="C8" s="9" t="str">
        <f>IF('CO Attainment Analysis'!G21&gt;=69.99,"3",IF('CO Attainment Analysis'!G21&gt;=59.99,"2",IF('CO Attainment Analysis'!G21&gt;=39.99,"1")))</f>
        <v>3</v>
      </c>
      <c r="D8" s="50" t="str">
        <f>IF('CO Attainment Analysis'!I21&gt;=69.99,"3",IF('CO Attainment Analysis'!I21&gt;=59.99,"2",IF('CO Attainment Analysis'!I21&gt;=39.99,"1")))</f>
        <v>3</v>
      </c>
      <c r="E8" s="17" t="s">
        <v>12</v>
      </c>
      <c r="F8" s="19" t="str">
        <f>IF('PO &amp; PSO Attainment Analysis'!K20&gt;=69.99,"3",IF('PO &amp; PSO Attainment Analysis'!K20&gt;=59.99,"2",IF('PO &amp; PSO Attainment Analysis'!K20,39.99,"1")))</f>
        <v>3</v>
      </c>
    </row>
    <row r="9" spans="2:11" ht="24" customHeight="1">
      <c r="B9" s="70" t="s">
        <v>14</v>
      </c>
      <c r="C9" s="9" t="str">
        <f>IF('CO Attainment Analysis'!G22&gt;=69.99,"3",IF('CO Attainment Analysis'!G22&gt;=59.99,"2",IF('CO Attainment Analysis'!G22&gt;=39.99,"1")))</f>
        <v>3</v>
      </c>
      <c r="D9" s="50" t="str">
        <f>IF('CO Attainment Analysis'!I22&gt;=69.99,"3",IF('CO Attainment Analysis'!I22&gt;=59.99,"2",IF('CO Attainment Analysis'!I22&gt;=39.99,"1")))</f>
        <v>3</v>
      </c>
      <c r="E9" s="17" t="s">
        <v>14</v>
      </c>
      <c r="F9" s="19" t="str">
        <f>IF('PO &amp; PSO Attainment Analysis'!K21&gt;=69.99,"3",IF('PO &amp; PSO Attainment Analysis'!K21&gt;=59.99,"2",IF('PO &amp; PSO Attainment Analysis'!K21,39.99,"1")))</f>
        <v>3</v>
      </c>
    </row>
    <row r="10" spans="2:11" ht="24" customHeight="1">
      <c r="B10" s="38" t="s">
        <v>17</v>
      </c>
      <c r="C10" s="8">
        <f>SUM(C4+C5+C6+C7+C8+C9)/6</f>
        <v>2.1666666666666665</v>
      </c>
      <c r="D10" s="8">
        <f>SUM(D4+D5+D6+D7+D8+D9)/6</f>
        <v>2.1666666666666665</v>
      </c>
      <c r="E10" s="164" t="s">
        <v>19</v>
      </c>
      <c r="F10" s="165">
        <f>SUM(F4+F5+F6+F7+F8+F9)/6</f>
        <v>3</v>
      </c>
    </row>
    <row r="11" spans="2:11" ht="24" customHeight="1">
      <c r="B11" s="38" t="s">
        <v>20</v>
      </c>
      <c r="C11" s="15">
        <v>0.3</v>
      </c>
      <c r="D11" s="15">
        <v>0.7</v>
      </c>
      <c r="E11" s="164"/>
      <c r="F11" s="165"/>
    </row>
    <row r="12" spans="2:11" ht="24" customHeight="1">
      <c r="B12" s="38" t="s">
        <v>18</v>
      </c>
      <c r="C12" s="8">
        <f>30/100*C10</f>
        <v>0.64999999999999991</v>
      </c>
      <c r="D12" s="8">
        <f>70/100*D10</f>
        <v>1.5166666666666664</v>
      </c>
      <c r="E12" s="164"/>
      <c r="F12" s="165"/>
    </row>
    <row r="13" spans="2:11" ht="24" customHeight="1">
      <c r="B13" s="38" t="s">
        <v>19</v>
      </c>
      <c r="C13" s="166">
        <f>SUM(C12:D12)</f>
        <v>2.1666666666666661</v>
      </c>
      <c r="D13" s="167"/>
      <c r="E13" s="164"/>
      <c r="F13" s="165"/>
    </row>
    <row r="14" spans="2:11" ht="24" customHeight="1">
      <c r="B14" s="71" t="s">
        <v>20</v>
      </c>
      <c r="C14" s="154">
        <v>0.7</v>
      </c>
      <c r="D14" s="158"/>
      <c r="E14" s="154">
        <v>0.3</v>
      </c>
      <c r="F14" s="155"/>
    </row>
    <row r="15" spans="2:11" ht="24" customHeight="1">
      <c r="B15" s="71" t="s">
        <v>18</v>
      </c>
      <c r="C15" s="156">
        <f>70/100*C13</f>
        <v>1.5166666666666662</v>
      </c>
      <c r="D15" s="157"/>
      <c r="E15" s="156">
        <f>30/100*F10</f>
        <v>0.89999999999999991</v>
      </c>
      <c r="F15" s="157"/>
    </row>
    <row r="16" spans="2:11" ht="24" customHeight="1">
      <c r="B16" s="69" t="s">
        <v>19</v>
      </c>
      <c r="C16" s="159">
        <f>SUM(C15:F15)</f>
        <v>2.4166666666666661</v>
      </c>
      <c r="D16" s="159"/>
      <c r="E16" s="159"/>
      <c r="F16" s="159"/>
    </row>
  </sheetData>
  <mergeCells count="12">
    <mergeCell ref="C16:F16"/>
    <mergeCell ref="K5:K7"/>
    <mergeCell ref="B2:D2"/>
    <mergeCell ref="E2:F2"/>
    <mergeCell ref="E10:E13"/>
    <mergeCell ref="F10:F13"/>
    <mergeCell ref="C13:D13"/>
    <mergeCell ref="B1:F1"/>
    <mergeCell ref="E14:F14"/>
    <mergeCell ref="E15:F15"/>
    <mergeCell ref="C14:D14"/>
    <mergeCell ref="C15:D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Entry for CO </vt:lpstr>
      <vt:lpstr>CO Attainment Analysis</vt:lpstr>
      <vt:lpstr>Data Entry for PO &amp; PSO</vt:lpstr>
      <vt:lpstr>PO &amp; PSO Attainment Analysis</vt:lpstr>
      <vt:lpstr>CO, PO &amp; PSO Final Attainment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2022-03-27T07:22:06Z</dcterms:modified>
</cp:coreProperties>
</file>