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Data Entry for CO " sheetId="4" r:id="rId1"/>
    <sheet name="CO Attainment Analysis" sheetId="1" r:id="rId2"/>
    <sheet name="Data Entry for PO &amp; PSO" sheetId="6" r:id="rId3"/>
    <sheet name="PO &amp; PSO Attainment Analysis" sheetId="5" r:id="rId4"/>
    <sheet name="CO, PO &amp; PSO Final Attainment " sheetId="2" r:id="rId5"/>
  </sheets>
  <calcPr calcId="124519"/>
</workbook>
</file>

<file path=xl/calcChain.xml><?xml version="1.0" encoding="utf-8"?>
<calcChain xmlns="http://schemas.openxmlformats.org/spreadsheetml/2006/main">
  <c r="P10" i="1"/>
  <c r="O10"/>
  <c r="N10"/>
  <c r="M10"/>
  <c r="L10"/>
  <c r="K10"/>
  <c r="J10"/>
  <c r="I10"/>
  <c r="H10"/>
  <c r="G10"/>
  <c r="F10"/>
  <c r="E10"/>
  <c r="F6" l="1"/>
  <c r="G6"/>
  <c r="H6"/>
  <c r="I6"/>
  <c r="J6"/>
  <c r="K6"/>
  <c r="L6"/>
  <c r="M6"/>
  <c r="N6"/>
  <c r="O6"/>
  <c r="P6"/>
  <c r="E6"/>
  <c r="G9" i="5"/>
  <c r="F8"/>
  <c r="AG6" i="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G6" i="5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B8" l="1"/>
  <c r="N8"/>
  <c r="T8"/>
  <c r="J8"/>
  <c r="AF8"/>
  <c r="X8"/>
  <c r="P8"/>
  <c r="L8"/>
  <c r="H8"/>
  <c r="W9"/>
  <c r="AE9"/>
  <c r="AA9"/>
  <c r="S9"/>
  <c r="Q8"/>
  <c r="O8"/>
  <c r="M8"/>
  <c r="K9"/>
  <c r="I8"/>
  <c r="G8"/>
  <c r="G10" s="1"/>
  <c r="E8"/>
  <c r="O9"/>
  <c r="O10" s="1"/>
  <c r="K8"/>
  <c r="AD8"/>
  <c r="Z8"/>
  <c r="V8"/>
  <c r="AG9"/>
  <c r="AE8"/>
  <c r="AC9"/>
  <c r="AA8"/>
  <c r="Y9"/>
  <c r="W8"/>
  <c r="U9"/>
  <c r="S8"/>
  <c r="S10" s="1"/>
  <c r="Q9"/>
  <c r="Q10" s="1"/>
  <c r="M9"/>
  <c r="I9"/>
  <c r="I10" s="1"/>
  <c r="E9"/>
  <c r="AG8"/>
  <c r="AC8"/>
  <c r="Y8"/>
  <c r="U8"/>
  <c r="D9"/>
  <c r="R8"/>
  <c r="AF9"/>
  <c r="AD9"/>
  <c r="AB9"/>
  <c r="Z9"/>
  <c r="X9"/>
  <c r="V9"/>
  <c r="V10" s="1"/>
  <c r="T9"/>
  <c r="R9"/>
  <c r="R10" s="1"/>
  <c r="P9"/>
  <c r="N9"/>
  <c r="L9"/>
  <c r="L10" s="1"/>
  <c r="J9"/>
  <c r="H9"/>
  <c r="F9"/>
  <c r="F10" s="1"/>
  <c r="D8"/>
  <c r="X10" l="1"/>
  <c r="AE10"/>
  <c r="J10"/>
  <c r="N10"/>
  <c r="N11" s="1"/>
  <c r="K18" s="1"/>
  <c r="F7" i="2" s="1"/>
  <c r="W10" i="5"/>
  <c r="AB10"/>
  <c r="AD10"/>
  <c r="T10"/>
  <c r="H10"/>
  <c r="P10"/>
  <c r="AF10"/>
  <c r="U10"/>
  <c r="AC10"/>
  <c r="K10"/>
  <c r="M10"/>
  <c r="D10"/>
  <c r="E10"/>
  <c r="AA10"/>
  <c r="Y10"/>
  <c r="AG10"/>
  <c r="Z10"/>
  <c r="S11" l="1"/>
  <c r="S12" s="1"/>
  <c r="AC11"/>
  <c r="K21" s="1"/>
  <c r="F10" i="2" s="1"/>
  <c r="N12" i="5"/>
  <c r="X11"/>
  <c r="K20" s="1"/>
  <c r="F9" i="2" s="1"/>
  <c r="D11" i="5"/>
  <c r="K16" s="1"/>
  <c r="F5" i="2" s="1"/>
  <c r="I11" i="5"/>
  <c r="K17" s="1"/>
  <c r="F6" i="2" s="1"/>
  <c r="L18" i="5"/>
  <c r="K19" l="1"/>
  <c r="F8" i="2" s="1"/>
  <c r="D12" i="5"/>
  <c r="L19"/>
  <c r="X12"/>
  <c r="AC12"/>
  <c r="L21"/>
  <c r="L16"/>
  <c r="I12"/>
  <c r="F11" i="2"/>
  <c r="E16" s="1"/>
  <c r="L17" i="5"/>
  <c r="L20"/>
  <c r="P9" i="1" l="1"/>
  <c r="P11" s="1"/>
  <c r="P12" s="1"/>
  <c r="O9"/>
  <c r="O11" s="1"/>
  <c r="O12" s="1"/>
  <c r="N9"/>
  <c r="N11" s="1"/>
  <c r="N12" s="1"/>
  <c r="M9"/>
  <c r="M11" s="1"/>
  <c r="M12" s="1"/>
  <c r="L9"/>
  <c r="L11" s="1"/>
  <c r="L12" s="1"/>
  <c r="K9"/>
  <c r="K11" s="1"/>
  <c r="K12" s="1"/>
  <c r="J9"/>
  <c r="J11" s="1"/>
  <c r="J12" s="1"/>
  <c r="I9"/>
  <c r="I11" s="1"/>
  <c r="I12" s="1"/>
  <c r="H9"/>
  <c r="H11" s="1"/>
  <c r="H12" s="1"/>
  <c r="G9"/>
  <c r="G11" s="1"/>
  <c r="G12" s="1"/>
  <c r="F9"/>
  <c r="F11" s="1"/>
  <c r="F12" s="1"/>
  <c r="E9"/>
  <c r="E11" s="1"/>
  <c r="E12" s="1"/>
  <c r="P7"/>
  <c r="O7"/>
  <c r="N7"/>
  <c r="M7"/>
  <c r="L7"/>
  <c r="K7"/>
  <c r="J7"/>
  <c r="I7"/>
  <c r="H7"/>
  <c r="G7"/>
  <c r="F7"/>
  <c r="E7"/>
  <c r="P8" i="4"/>
  <c r="O8"/>
  <c r="N8"/>
  <c r="M8"/>
  <c r="L8"/>
  <c r="K8"/>
  <c r="J8"/>
  <c r="I8"/>
  <c r="H8"/>
  <c r="G8"/>
  <c r="F8"/>
  <c r="E8"/>
  <c r="G17" i="1" l="1"/>
  <c r="G18"/>
  <c r="G19"/>
  <c r="G20"/>
  <c r="G21"/>
  <c r="I16"/>
  <c r="I17"/>
  <c r="I18"/>
  <c r="I19"/>
  <c r="I20"/>
  <c r="I21"/>
  <c r="G16"/>
  <c r="D10" i="2" l="1"/>
  <c r="J21" i="1"/>
  <c r="D9" i="2"/>
  <c r="J20" i="1"/>
  <c r="D8" i="2"/>
  <c r="J19" i="1"/>
  <c r="D7" i="2"/>
  <c r="J18" i="1"/>
  <c r="D6" i="2"/>
  <c r="J17" i="1"/>
  <c r="D5" i="2"/>
  <c r="J16" i="1"/>
  <c r="C10" i="2"/>
  <c r="H21" i="1"/>
  <c r="C9" i="2"/>
  <c r="H20" i="1"/>
  <c r="C8" i="2"/>
  <c r="H19" i="1"/>
  <c r="C7" i="2"/>
  <c r="H18" i="1"/>
  <c r="C6" i="2"/>
  <c r="H17" i="1"/>
  <c r="C5" i="2"/>
  <c r="H16" i="1"/>
  <c r="C11" i="2" l="1"/>
  <c r="C13" s="1"/>
  <c r="D11"/>
  <c r="D13" s="1"/>
  <c r="C14" l="1"/>
  <c r="C16" s="1"/>
  <c r="C17" s="1"/>
  <c r="K6" s="1"/>
</calcChain>
</file>

<file path=xl/sharedStrings.xml><?xml version="1.0" encoding="utf-8"?>
<sst xmlns="http://schemas.openxmlformats.org/spreadsheetml/2006/main" count="269" uniqueCount="84">
  <si>
    <t xml:space="preserve">Name of the Student </t>
  </si>
  <si>
    <t>Sr.
No</t>
  </si>
  <si>
    <t>CO</t>
  </si>
  <si>
    <t xml:space="preserve">Marks </t>
  </si>
  <si>
    <t xml:space="preserve">50% Marks </t>
  </si>
  <si>
    <t>CO1</t>
  </si>
  <si>
    <t>CO2</t>
  </si>
  <si>
    <t>CO Level</t>
  </si>
  <si>
    <t xml:space="preserve">Attempted </t>
  </si>
  <si>
    <t>Overall Attainment %</t>
  </si>
  <si>
    <t>CO3</t>
  </si>
  <si>
    <t>CO4</t>
  </si>
  <si>
    <t>CO5</t>
  </si>
  <si>
    <t>Level</t>
  </si>
  <si>
    <t>CO6</t>
  </si>
  <si>
    <t xml:space="preserve">Internal </t>
  </si>
  <si>
    <t xml:space="preserve">External </t>
  </si>
  <si>
    <t xml:space="preserve">Attainment </t>
  </si>
  <si>
    <t xml:space="preserve">Direct Total Attainment </t>
  </si>
  <si>
    <t xml:space="preserve">Final Direct Attainment </t>
  </si>
  <si>
    <t xml:space="preserve">Weightage </t>
  </si>
  <si>
    <t xml:space="preserve">Indirect Total Attainment </t>
  </si>
  <si>
    <t>Low</t>
  </si>
  <si>
    <t>Medium</t>
  </si>
  <si>
    <t xml:space="preserve">High </t>
  </si>
  <si>
    <t xml:space="preserve">Level of Attainment </t>
  </si>
  <si>
    <t>Base Value (level)</t>
  </si>
  <si>
    <t>Name of the Exam : Internal &amp; External Exam - 2020-21</t>
  </si>
  <si>
    <t xml:space="preserve">Level </t>
  </si>
  <si>
    <t>&gt;=50</t>
  </si>
  <si>
    <t>Q.1</t>
  </si>
  <si>
    <t>Q.2</t>
  </si>
  <si>
    <t>Q.3</t>
  </si>
  <si>
    <t>Q.4</t>
  </si>
  <si>
    <t>Q.5</t>
  </si>
  <si>
    <t>Target Attainment (%)</t>
  </si>
  <si>
    <t xml:space="preserve">Levels </t>
  </si>
  <si>
    <t xml:space="preserve">CO </t>
  </si>
  <si>
    <t xml:space="preserve">PO/ PSO Attainment Value </t>
  </si>
  <si>
    <t>Internal 
(20)</t>
  </si>
  <si>
    <t xml:space="preserve">External (80) </t>
  </si>
  <si>
    <t>&gt;=50%</t>
  </si>
  <si>
    <t xml:space="preserve">AVG of Target Attainment </t>
  </si>
  <si>
    <t>Gen -3
CO3</t>
  </si>
  <si>
    <r>
      <rPr>
        <b/>
        <sz val="20"/>
        <color theme="1"/>
        <rFont val="Book Antiqua"/>
        <family val="1"/>
      </rPr>
      <t xml:space="preserve">Maratha Vidya Prasarak Samaj's  ARTS AND COMMERCE COLLEGE KHEDGAON </t>
    </r>
    <r>
      <rPr>
        <sz val="20"/>
        <color theme="1"/>
        <rFont val="Book Antiqua"/>
        <family val="1"/>
      </rPr>
      <t xml:space="preserve">
Department of Economics 
Course Attainment Sheet - 2020-21</t>
    </r>
  </si>
  <si>
    <t>Aher Roshan Sanjay</t>
  </si>
  <si>
    <t>Economics</t>
  </si>
  <si>
    <t>Bagul Ganesh Yadav</t>
  </si>
  <si>
    <t>Bhalerao Vanita Sanjay</t>
  </si>
  <si>
    <t>Dhokare Dipak Jalindar</t>
  </si>
  <si>
    <t>Ekhe Dipak Rajendra</t>
  </si>
  <si>
    <t>Gade Vaishnavi Somnath</t>
  </si>
  <si>
    <t>Gahile Vijay Madhukar</t>
  </si>
  <si>
    <t>Gangurde Ganesh Rangnath</t>
  </si>
  <si>
    <t>Gangurde Jagruti Sunil</t>
  </si>
  <si>
    <t>Gangurde Monika Dattu</t>
  </si>
  <si>
    <t>Gangurde Prajakta Ulhas</t>
  </si>
  <si>
    <t>Ghode Supriya Jayvant</t>
  </si>
  <si>
    <t>Jadhav Vaibhav Suresh</t>
  </si>
  <si>
    <t>Kokate Amol Sunil</t>
  </si>
  <si>
    <t>Mahale Rohit Pramod</t>
  </si>
  <si>
    <t>Maniyar Azaruddin Shekhnoor</t>
  </si>
  <si>
    <t>More Nilam  Bhimrao</t>
  </si>
  <si>
    <t>Nathe Swati Subhash</t>
  </si>
  <si>
    <t>Pardhi Popat Laxman</t>
  </si>
  <si>
    <t>Rasal Ganesh Nanasaheb</t>
  </si>
  <si>
    <t>Shirsat Vaibhav Kailas</t>
  </si>
  <si>
    <t>Shirsath Sandip Raghunath</t>
  </si>
  <si>
    <t>Shirsath Siddhant Anandrao</t>
  </si>
  <si>
    <t>Sonawane Purushottam Bhagvan</t>
  </si>
  <si>
    <t>Tambade Kavita Manik</t>
  </si>
  <si>
    <t>Thube Shubham Rajendra</t>
  </si>
  <si>
    <t>Tuplondhe Prtibha Sanjay</t>
  </si>
  <si>
    <t>Wagh Akshy Kedu</t>
  </si>
  <si>
    <t>Max Marks :100</t>
  </si>
  <si>
    <r>
      <rPr>
        <b/>
        <sz val="20"/>
        <color theme="1"/>
        <rFont val="Book Antiqua"/>
        <family val="1"/>
      </rPr>
      <t xml:space="preserve">Maratha Vidya Prasarak Samaj's Arts and Commerce College, Khedgaon </t>
    </r>
    <r>
      <rPr>
        <sz val="20"/>
        <color theme="1"/>
        <rFont val="Book Antiqua"/>
        <family val="1"/>
      </rPr>
      <t xml:space="preserve">
Department of Economics
Course Attainment Sheet - 2020-21</t>
    </r>
  </si>
  <si>
    <r>
      <rPr>
        <sz val="20"/>
        <color theme="1"/>
        <rFont val="Book Antiqua"/>
        <family val="1"/>
      </rPr>
      <t>Maratha Vidya Prasarak Samaj's  ARTS AND COMMERCE COLLEGE KHEDGAON</t>
    </r>
    <r>
      <rPr>
        <b/>
        <sz val="20"/>
        <color theme="1"/>
        <rFont val="Book Antiqua"/>
        <family val="1"/>
      </rPr>
      <t xml:space="preserve">
Department of Economics 
Programme Exit Survey - 2020-21</t>
    </r>
  </si>
  <si>
    <t>Programme: BA03</t>
  </si>
  <si>
    <t xml:space="preserve">Department of Economics </t>
  </si>
  <si>
    <t xml:space="preserve"> Spl -III
CO4</t>
  </si>
  <si>
    <t xml:space="preserve"> Spl-IV 
CO5</t>
  </si>
  <si>
    <t>Gen -3
CO2</t>
  </si>
  <si>
    <t>Gen -3
CO6</t>
  </si>
  <si>
    <t>English 
CO1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</si>
</sst>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Calibri"/>
      <family val="2"/>
      <scheme val="minor"/>
    </font>
    <font>
      <sz val="20"/>
      <color theme="1"/>
      <name val="Book Antiqua"/>
      <family val="1"/>
    </font>
    <font>
      <b/>
      <sz val="20"/>
      <color theme="1"/>
      <name val="Book Antiqua"/>
      <family val="1"/>
    </font>
    <font>
      <b/>
      <sz val="14"/>
      <color theme="0"/>
      <name val="Book Antiqua"/>
      <family val="1"/>
    </font>
    <font>
      <b/>
      <sz val="11"/>
      <color rgb="FF3F3F3F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b/>
      <sz val="12"/>
      <color theme="0"/>
      <name val="Book Antiqua"/>
      <family val="1"/>
    </font>
    <font>
      <b/>
      <sz val="20"/>
      <color rgb="FFFF0000"/>
      <name val="Book Antiqua"/>
      <family val="1"/>
    </font>
    <font>
      <sz val="10"/>
      <color rgb="FF000000"/>
      <name val="Cambria"/>
      <family val="1"/>
    </font>
    <font>
      <b/>
      <sz val="14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9" applyNumberFormat="0" applyFont="0" applyAlignment="0" applyProtection="0"/>
    <xf numFmtId="0" fontId="18" fillId="5" borderId="10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147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1" fillId="7" borderId="2" xfId="6" applyBorder="1"/>
    <xf numFmtId="0" fontId="11" fillId="6" borderId="2" xfId="5" applyFont="1" applyBorder="1"/>
    <xf numFmtId="0" fontId="12" fillId="5" borderId="2" xfId="4" applyFont="1" applyBorder="1" applyAlignment="1">
      <alignment horizontal="center" vertical="center"/>
    </xf>
    <xf numFmtId="0" fontId="11" fillId="2" borderId="2" xfId="1" applyFont="1" applyBorder="1" applyAlignment="1">
      <alignment horizontal="center" vertical="center"/>
    </xf>
    <xf numFmtId="2" fontId="12" fillId="3" borderId="2" xfId="2" applyNumberFormat="1" applyFont="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/>
    </xf>
    <xf numFmtId="2" fontId="12" fillId="2" borderId="2" xfId="1" applyNumberFormat="1" applyFont="1" applyBorder="1" applyAlignment="1">
      <alignment horizontal="center" vertical="center"/>
    </xf>
    <xf numFmtId="2" fontId="12" fillId="9" borderId="2" xfId="8" applyNumberFormat="1" applyFont="1" applyBorder="1" applyAlignment="1">
      <alignment horizontal="center" vertical="center"/>
    </xf>
    <xf numFmtId="2" fontId="12" fillId="7" borderId="2" xfId="6" applyNumberFormat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7" fillId="0" borderId="2" xfId="0" applyFont="1" applyBorder="1"/>
    <xf numFmtId="9" fontId="12" fillId="4" borderId="2" xfId="3" applyNumberFormat="1" applyFont="1" applyBorder="1" applyAlignment="1">
      <alignment horizontal="center" vertical="center"/>
    </xf>
    <xf numFmtId="0" fontId="10" fillId="0" borderId="0" xfId="0" applyFont="1"/>
    <xf numFmtId="0" fontId="7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12" fillId="5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2" fillId="10" borderId="2" xfId="9" applyFont="1" applyBorder="1" applyAlignment="1">
      <alignment horizontal="center" vertical="center"/>
    </xf>
    <xf numFmtId="0" fontId="7" fillId="7" borderId="2" xfId="6" applyFont="1" applyBorder="1" applyAlignment="1">
      <alignment vertical="center"/>
    </xf>
    <xf numFmtId="0" fontId="12" fillId="3" borderId="2" xfId="2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12" fillId="9" borderId="2" xfId="8" applyFont="1" applyBorder="1" applyAlignment="1">
      <alignment horizontal="center" vertical="center"/>
    </xf>
    <xf numFmtId="0" fontId="12" fillId="7" borderId="2" xfId="6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13" borderId="2" xfId="13" applyBorder="1" applyAlignment="1">
      <alignment horizontal="center" vertical="center"/>
    </xf>
    <xf numFmtId="0" fontId="14" fillId="5" borderId="2" xfId="4" applyFont="1" applyBorder="1" applyAlignment="1">
      <alignment horizontal="center" vertical="center"/>
    </xf>
    <xf numFmtId="2" fontId="12" fillId="5" borderId="2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1" fillId="4" borderId="6" xfId="3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/>
    <xf numFmtId="0" fontId="7" fillId="7" borderId="2" xfId="6" applyFont="1" applyBorder="1"/>
    <xf numFmtId="0" fontId="7" fillId="0" borderId="5" xfId="0" applyFont="1" applyBorder="1" applyAlignment="1">
      <alignment horizontal="center"/>
    </xf>
    <xf numFmtId="0" fontId="11" fillId="4" borderId="6" xfId="3" applyFont="1" applyBorder="1" applyAlignment="1">
      <alignment horizontal="center" vertical="center"/>
    </xf>
    <xf numFmtId="1" fontId="12" fillId="4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2" borderId="3" xfId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3" borderId="6" xfId="2" applyFont="1" applyBorder="1" applyAlignment="1">
      <alignment horizontal="center" vertical="center"/>
    </xf>
    <xf numFmtId="0" fontId="9" fillId="10" borderId="2" xfId="9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20" fillId="6" borderId="2" xfId="5" applyFont="1" applyBorder="1" applyAlignment="1">
      <alignment vertical="center" wrapText="1"/>
    </xf>
    <xf numFmtId="0" fontId="11" fillId="6" borderId="2" xfId="5" applyFont="1" applyBorder="1" applyAlignment="1">
      <alignment vertical="center" wrapText="1"/>
    </xf>
    <xf numFmtId="0" fontId="1" fillId="12" borderId="2" xfId="12" applyBorder="1" applyAlignment="1">
      <alignment horizontal="center" vertical="center"/>
    </xf>
    <xf numFmtId="0" fontId="1" fillId="14" borderId="2" xfId="14" applyBorder="1" applyAlignment="1">
      <alignment horizontal="center" vertical="center"/>
    </xf>
    <xf numFmtId="0" fontId="1" fillId="11" borderId="2" xfId="1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/>
    </xf>
    <xf numFmtId="0" fontId="21" fillId="8" borderId="6" xfId="7" applyFont="1" applyBorder="1" applyAlignment="1">
      <alignment vertical="center"/>
    </xf>
    <xf numFmtId="0" fontId="12" fillId="4" borderId="2" xfId="3" applyFont="1" applyBorder="1" applyAlignment="1">
      <alignment vertical="center"/>
    </xf>
    <xf numFmtId="0" fontId="12" fillId="3" borderId="6" xfId="2" applyFont="1" applyBorder="1" applyAlignment="1">
      <alignment vertical="center"/>
    </xf>
    <xf numFmtId="2" fontId="7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" fillId="11" borderId="2" xfId="11" applyNumberFormat="1" applyFont="1" applyBorder="1" applyAlignment="1">
      <alignment horizontal="center" vertical="center"/>
    </xf>
    <xf numFmtId="2" fontId="1" fillId="12" borderId="2" xfId="12" applyNumberFormat="1" applyFont="1" applyBorder="1" applyAlignment="1">
      <alignment horizontal="center" vertical="center"/>
    </xf>
    <xf numFmtId="2" fontId="1" fillId="13" borderId="2" xfId="13" applyNumberFormat="1" applyFont="1" applyBorder="1" applyAlignment="1">
      <alignment horizontal="center" vertical="center"/>
    </xf>
    <xf numFmtId="2" fontId="1" fillId="14" borderId="2" xfId="14" applyNumberFormat="1" applyFont="1" applyBorder="1" applyAlignment="1">
      <alignment horizontal="center" vertical="center"/>
    </xf>
    <xf numFmtId="0" fontId="2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23" fillId="0" borderId="2" xfId="0" applyFont="1" applyBorder="1" applyAlignment="1">
      <alignment horizontal="left" vertical="top" wrapText="1"/>
    </xf>
    <xf numFmtId="0" fontId="1" fillId="11" borderId="2" xfId="11" applyNumberFormat="1" applyBorder="1" applyAlignment="1">
      <alignment horizontal="center" vertical="center"/>
    </xf>
    <xf numFmtId="0" fontId="9" fillId="5" borderId="10" xfId="1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4" borderId="2" xfId="3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11" borderId="2" xfId="11" applyFont="1" applyBorder="1" applyAlignment="1">
      <alignment horizontal="center" vertical="center"/>
    </xf>
    <xf numFmtId="0" fontId="7" fillId="12" borderId="2" xfId="12" applyFont="1" applyBorder="1" applyAlignment="1">
      <alignment horizontal="center" vertical="center"/>
    </xf>
    <xf numFmtId="0" fontId="7" fillId="13" borderId="2" xfId="13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7" borderId="2" xfId="6" applyFont="1" applyBorder="1" applyAlignment="1">
      <alignment horizontal="center" vertical="center"/>
    </xf>
    <xf numFmtId="0" fontId="7" fillId="12" borderId="3" xfId="12" applyFont="1" applyBorder="1" applyAlignment="1">
      <alignment horizontal="center" vertical="center"/>
    </xf>
    <xf numFmtId="0" fontId="7" fillId="12" borderId="4" xfId="12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11" borderId="3" xfId="11" applyFont="1" applyBorder="1" applyAlignment="1">
      <alignment horizontal="center" vertical="center"/>
    </xf>
    <xf numFmtId="0" fontId="7" fillId="11" borderId="4" xfId="11" applyFont="1" applyBorder="1" applyAlignment="1">
      <alignment horizontal="center" vertical="center"/>
    </xf>
    <xf numFmtId="0" fontId="1" fillId="11" borderId="6" xfId="11" applyBorder="1" applyAlignment="1">
      <alignment horizontal="center" vertical="center"/>
    </xf>
    <xf numFmtId="0" fontId="1" fillId="11" borderId="7" xfId="11" applyBorder="1" applyAlignment="1">
      <alignment horizontal="center" vertical="center"/>
    </xf>
    <xf numFmtId="0" fontId="1" fillId="11" borderId="8" xfId="11" applyBorder="1" applyAlignment="1">
      <alignment horizontal="center" vertical="center"/>
    </xf>
    <xf numFmtId="0" fontId="7" fillId="13" borderId="6" xfId="13" applyFont="1" applyBorder="1" applyAlignment="1">
      <alignment horizontal="center" vertical="center"/>
    </xf>
    <xf numFmtId="0" fontId="7" fillId="13" borderId="7" xfId="13" applyFont="1" applyBorder="1" applyAlignment="1">
      <alignment horizontal="center" vertical="center"/>
    </xf>
    <xf numFmtId="0" fontId="7" fillId="13" borderId="8" xfId="13" applyFont="1" applyBorder="1" applyAlignment="1">
      <alignment horizontal="center" vertical="center"/>
    </xf>
    <xf numFmtId="0" fontId="1" fillId="14" borderId="6" xfId="14" applyBorder="1" applyAlignment="1">
      <alignment horizontal="center" vertical="center"/>
    </xf>
    <xf numFmtId="0" fontId="1" fillId="14" borderId="7" xfId="14" applyBorder="1" applyAlignment="1">
      <alignment horizontal="center" vertical="center"/>
    </xf>
    <xf numFmtId="0" fontId="1" fillId="14" borderId="8" xfId="14" applyBorder="1" applyAlignment="1">
      <alignment horizontal="center" vertical="center"/>
    </xf>
    <xf numFmtId="2" fontId="1" fillId="11" borderId="6" xfId="11" applyNumberFormat="1" applyBorder="1" applyAlignment="1">
      <alignment horizontal="center" vertical="center"/>
    </xf>
    <xf numFmtId="2" fontId="1" fillId="11" borderId="7" xfId="11" applyNumberFormat="1" applyBorder="1" applyAlignment="1">
      <alignment horizontal="center" vertical="center"/>
    </xf>
    <xf numFmtId="2" fontId="1" fillId="11" borderId="8" xfId="11" applyNumberFormat="1" applyBorder="1" applyAlignment="1">
      <alignment horizontal="center" vertical="center"/>
    </xf>
    <xf numFmtId="0" fontId="1" fillId="12" borderId="6" xfId="12" applyBorder="1" applyAlignment="1">
      <alignment horizontal="center" vertical="center"/>
    </xf>
    <xf numFmtId="0" fontId="1" fillId="12" borderId="7" xfId="12" applyBorder="1" applyAlignment="1">
      <alignment horizontal="center" vertical="center"/>
    </xf>
    <xf numFmtId="0" fontId="1" fillId="12" borderId="8" xfId="12" applyBorder="1" applyAlignment="1">
      <alignment horizontal="center" vertical="center"/>
    </xf>
    <xf numFmtId="0" fontId="1" fillId="13" borderId="6" xfId="13" applyBorder="1" applyAlignment="1">
      <alignment horizontal="center" vertical="center"/>
    </xf>
    <xf numFmtId="0" fontId="1" fillId="13" borderId="7" xfId="13" applyBorder="1" applyAlignment="1">
      <alignment horizontal="center" vertical="center"/>
    </xf>
    <xf numFmtId="0" fontId="1" fillId="13" borderId="8" xfId="13" applyBorder="1" applyAlignment="1">
      <alignment horizontal="center" vertical="center"/>
    </xf>
    <xf numFmtId="2" fontId="17" fillId="8" borderId="2" xfId="7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4" borderId="7" xfId="3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 wrapText="1"/>
    </xf>
    <xf numFmtId="2" fontId="9" fillId="9" borderId="2" xfId="8" applyNumberFormat="1" applyFont="1" applyBorder="1" applyAlignment="1">
      <alignment horizontal="center" vertical="center"/>
    </xf>
    <xf numFmtId="2" fontId="10" fillId="4" borderId="6" xfId="3" applyNumberFormat="1" applyFont="1" applyBorder="1" applyAlignment="1">
      <alignment horizontal="center"/>
    </xf>
    <xf numFmtId="2" fontId="10" fillId="4" borderId="8" xfId="3" applyNumberFormat="1" applyFont="1" applyBorder="1" applyAlignment="1">
      <alignment horizontal="center"/>
    </xf>
    <xf numFmtId="9" fontId="11" fillId="3" borderId="6" xfId="2" applyNumberFormat="1" applyFont="1" applyBorder="1" applyAlignment="1">
      <alignment horizontal="center"/>
    </xf>
    <xf numFmtId="0" fontId="11" fillId="3" borderId="8" xfId="2" applyFont="1" applyBorder="1" applyAlignment="1">
      <alignment horizontal="center"/>
    </xf>
    <xf numFmtId="2" fontId="12" fillId="3" borderId="6" xfId="2" applyNumberFormat="1" applyFont="1" applyBorder="1" applyAlignment="1">
      <alignment horizontal="center"/>
    </xf>
    <xf numFmtId="2" fontId="12" fillId="3" borderId="8" xfId="2" applyNumberFormat="1" applyFont="1" applyBorder="1" applyAlignment="1">
      <alignment horizontal="center"/>
    </xf>
    <xf numFmtId="9" fontId="11" fillId="3" borderId="8" xfId="2" applyNumberFormat="1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</cellXfs>
  <cellStyles count="15">
    <cellStyle name="20% - Accent2" xfId="11" builtinId="34"/>
    <cellStyle name="20% - Accent3" xfId="12" builtinId="38"/>
    <cellStyle name="20% - Accent4" xfId="6" builtinId="42"/>
    <cellStyle name="20% - Accent6" xfId="8" builtinId="50"/>
    <cellStyle name="40% - Accent3" xfId="14" builtinId="39"/>
    <cellStyle name="40% - Accent5" xfId="13" builtinId="47"/>
    <cellStyle name="60% - Accent2" xfId="5" builtinId="36"/>
    <cellStyle name="Accent5" xfId="7" builtinId="45"/>
    <cellStyle name="Bad" xfId="2" builtinId="27"/>
    <cellStyle name="Calculation" xfId="4" builtinId="22"/>
    <cellStyle name="Good" xfId="1" builtinId="26"/>
    <cellStyle name="Neutral" xfId="3" builtinId="28"/>
    <cellStyle name="Normal" xfId="0" builtinId="0"/>
    <cellStyle name="Note" xfId="9" builtinId="10"/>
    <cellStyle name="Output" xfId="10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6"/>
  <sheetViews>
    <sheetView zoomScale="70" zoomScaleNormal="70" workbookViewId="0">
      <selection activeCell="E5" sqref="E5:P5"/>
    </sheetView>
  </sheetViews>
  <sheetFormatPr defaultRowHeight="16.5"/>
  <cols>
    <col min="1" max="1" width="18.42578125" style="1" customWidth="1"/>
    <col min="2" max="2" width="5.42578125" style="2" customWidth="1"/>
    <col min="3" max="3" width="32.140625" style="1" customWidth="1"/>
    <col min="4" max="4" width="20.57031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2" width="12.85546875" style="1" customWidth="1"/>
    <col min="13" max="16" width="11.140625" style="1" customWidth="1"/>
    <col min="17" max="16384" width="9.140625" style="1"/>
  </cols>
  <sheetData>
    <row r="1" spans="2:16" ht="89.25" customHeight="1">
      <c r="B1" s="90" t="s">
        <v>75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2:16" ht="18.75" customHeight="1">
      <c r="B2" s="91" t="s">
        <v>77</v>
      </c>
      <c r="C2" s="92"/>
      <c r="D2" s="92"/>
      <c r="E2" s="91" t="s">
        <v>74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16" ht="18.75" customHeight="1">
      <c r="B3" s="91" t="s">
        <v>27</v>
      </c>
      <c r="C3" s="92"/>
      <c r="D3" s="92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2:16" ht="27" customHeight="1">
      <c r="B4" s="3"/>
      <c r="C4" s="4"/>
      <c r="D4" s="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2:16" ht="42.75" customHeight="1">
      <c r="B5" s="86" t="s">
        <v>1</v>
      </c>
      <c r="C5" s="88" t="s">
        <v>0</v>
      </c>
      <c r="D5" s="32"/>
      <c r="E5" s="86" t="s">
        <v>83</v>
      </c>
      <c r="F5" s="88"/>
      <c r="G5" s="86" t="s">
        <v>81</v>
      </c>
      <c r="H5" s="88"/>
      <c r="I5" s="86" t="s">
        <v>43</v>
      </c>
      <c r="J5" s="88"/>
      <c r="K5" s="86" t="s">
        <v>79</v>
      </c>
      <c r="L5" s="88"/>
      <c r="M5" s="86" t="s">
        <v>80</v>
      </c>
      <c r="N5" s="88"/>
      <c r="O5" s="86" t="s">
        <v>82</v>
      </c>
      <c r="P5" s="88"/>
    </row>
    <row r="6" spans="2:16" ht="42.75" customHeight="1">
      <c r="B6" s="86"/>
      <c r="C6" s="88"/>
      <c r="D6" s="32"/>
      <c r="E6" s="22" t="s">
        <v>39</v>
      </c>
      <c r="F6" s="22" t="s">
        <v>40</v>
      </c>
      <c r="G6" s="22" t="s">
        <v>39</v>
      </c>
      <c r="H6" s="22" t="s">
        <v>40</v>
      </c>
      <c r="I6" s="22" t="s">
        <v>39</v>
      </c>
      <c r="J6" s="22" t="s">
        <v>40</v>
      </c>
      <c r="K6" s="22" t="s">
        <v>39</v>
      </c>
      <c r="L6" s="22" t="s">
        <v>40</v>
      </c>
      <c r="M6" s="22" t="s">
        <v>39</v>
      </c>
      <c r="N6" s="22" t="s">
        <v>40</v>
      </c>
      <c r="O6" s="22" t="s">
        <v>39</v>
      </c>
      <c r="P6" s="22" t="s">
        <v>40</v>
      </c>
    </row>
    <row r="7" spans="2:16">
      <c r="B7" s="86"/>
      <c r="C7" s="88"/>
      <c r="D7" s="75" t="s">
        <v>3</v>
      </c>
      <c r="E7" s="8">
        <v>20</v>
      </c>
      <c r="F7" s="8">
        <v>80</v>
      </c>
      <c r="G7" s="8">
        <v>20</v>
      </c>
      <c r="H7" s="8">
        <v>80</v>
      </c>
      <c r="I7" s="8">
        <v>20</v>
      </c>
      <c r="J7" s="8">
        <v>80</v>
      </c>
      <c r="K7" s="8">
        <v>20</v>
      </c>
      <c r="L7" s="8">
        <v>80</v>
      </c>
      <c r="M7" s="8">
        <v>20</v>
      </c>
      <c r="N7" s="8">
        <v>80</v>
      </c>
      <c r="O7" s="8">
        <v>20</v>
      </c>
      <c r="P7" s="8">
        <v>80</v>
      </c>
    </row>
    <row r="8" spans="2:16">
      <c r="B8" s="87"/>
      <c r="C8" s="89"/>
      <c r="D8" s="76" t="s">
        <v>4</v>
      </c>
      <c r="E8" s="57">
        <f>E7/2</f>
        <v>10</v>
      </c>
      <c r="F8" s="57">
        <f t="shared" ref="F8:P8" si="0">F7/2</f>
        <v>40</v>
      </c>
      <c r="G8" s="57">
        <f t="shared" si="0"/>
        <v>10</v>
      </c>
      <c r="H8" s="57">
        <f t="shared" si="0"/>
        <v>40</v>
      </c>
      <c r="I8" s="57">
        <f t="shared" si="0"/>
        <v>10</v>
      </c>
      <c r="J8" s="57">
        <f t="shared" si="0"/>
        <v>40</v>
      </c>
      <c r="K8" s="57">
        <f t="shared" si="0"/>
        <v>10</v>
      </c>
      <c r="L8" s="57">
        <f t="shared" si="0"/>
        <v>40</v>
      </c>
      <c r="M8" s="57">
        <f t="shared" si="0"/>
        <v>10</v>
      </c>
      <c r="N8" s="57">
        <f t="shared" si="0"/>
        <v>40</v>
      </c>
      <c r="O8" s="57">
        <f t="shared" si="0"/>
        <v>10</v>
      </c>
      <c r="P8" s="57">
        <f t="shared" si="0"/>
        <v>40</v>
      </c>
    </row>
    <row r="9" spans="2:16" s="34" customFormat="1">
      <c r="B9" s="33">
        <v>1</v>
      </c>
      <c r="C9" s="81" t="s">
        <v>45</v>
      </c>
      <c r="D9" s="81" t="s">
        <v>46</v>
      </c>
      <c r="E9" s="82">
        <v>13</v>
      </c>
      <c r="F9" s="82">
        <v>50</v>
      </c>
      <c r="G9" s="82">
        <v>14</v>
      </c>
      <c r="H9" s="82">
        <v>37</v>
      </c>
      <c r="I9" s="82">
        <v>9</v>
      </c>
      <c r="J9" s="82">
        <v>32</v>
      </c>
      <c r="K9" s="82">
        <v>13</v>
      </c>
      <c r="L9" s="82">
        <v>42</v>
      </c>
      <c r="M9" s="82">
        <v>16</v>
      </c>
      <c r="N9" s="82">
        <v>37</v>
      </c>
      <c r="O9" s="82">
        <v>9</v>
      </c>
      <c r="P9" s="82">
        <v>48</v>
      </c>
    </row>
    <row r="10" spans="2:16">
      <c r="B10" s="3">
        <v>2</v>
      </c>
      <c r="C10" s="81" t="s">
        <v>47</v>
      </c>
      <c r="D10" s="81" t="s">
        <v>46</v>
      </c>
      <c r="E10" s="82">
        <v>8</v>
      </c>
      <c r="F10" s="82">
        <v>67</v>
      </c>
      <c r="G10" s="82">
        <v>12</v>
      </c>
      <c r="H10" s="82">
        <v>50</v>
      </c>
      <c r="I10" s="82">
        <v>8</v>
      </c>
      <c r="J10" s="82">
        <v>40</v>
      </c>
      <c r="K10" s="82">
        <v>10</v>
      </c>
      <c r="L10" s="82">
        <v>61</v>
      </c>
      <c r="M10" s="82">
        <v>13</v>
      </c>
      <c r="N10" s="82">
        <v>45</v>
      </c>
      <c r="O10" s="82">
        <v>12</v>
      </c>
      <c r="P10" s="82">
        <v>42</v>
      </c>
    </row>
    <row r="11" spans="2:16">
      <c r="B11" s="3">
        <v>3</v>
      </c>
      <c r="C11" s="81" t="s">
        <v>48</v>
      </c>
      <c r="D11" s="81" t="s">
        <v>46</v>
      </c>
      <c r="E11" s="82">
        <v>13</v>
      </c>
      <c r="F11" s="82">
        <v>32</v>
      </c>
      <c r="G11" s="82">
        <v>14</v>
      </c>
      <c r="H11" s="82">
        <v>32</v>
      </c>
      <c r="I11" s="82">
        <v>13</v>
      </c>
      <c r="J11" s="82">
        <v>38</v>
      </c>
      <c r="K11" s="82">
        <v>11</v>
      </c>
      <c r="L11" s="82">
        <v>53</v>
      </c>
      <c r="M11" s="82">
        <v>15</v>
      </c>
      <c r="N11" s="82">
        <v>46</v>
      </c>
      <c r="O11" s="82">
        <v>9</v>
      </c>
      <c r="P11" s="82">
        <v>37</v>
      </c>
    </row>
    <row r="12" spans="2:16">
      <c r="B12" s="3">
        <v>4</v>
      </c>
      <c r="C12" s="81" t="s">
        <v>49</v>
      </c>
      <c r="D12" s="81" t="s">
        <v>46</v>
      </c>
      <c r="E12" s="82">
        <v>12</v>
      </c>
      <c r="F12" s="82">
        <v>32</v>
      </c>
      <c r="G12" s="82">
        <v>9</v>
      </c>
      <c r="H12" s="82">
        <v>24</v>
      </c>
      <c r="I12" s="82">
        <v>10</v>
      </c>
      <c r="J12" s="82">
        <v>21</v>
      </c>
      <c r="K12" s="82">
        <v>14</v>
      </c>
      <c r="L12" s="82">
        <v>42</v>
      </c>
      <c r="M12" s="82">
        <v>12</v>
      </c>
      <c r="N12" s="82">
        <v>37</v>
      </c>
      <c r="O12" s="82">
        <v>8</v>
      </c>
      <c r="P12" s="82">
        <v>32</v>
      </c>
    </row>
    <row r="13" spans="2:16">
      <c r="B13" s="3">
        <v>5</v>
      </c>
      <c r="C13" s="81" t="s">
        <v>50</v>
      </c>
      <c r="D13" s="81" t="s">
        <v>46</v>
      </c>
      <c r="E13" s="82">
        <v>12</v>
      </c>
      <c r="F13" s="82">
        <v>32</v>
      </c>
      <c r="G13" s="82">
        <v>12</v>
      </c>
      <c r="H13" s="82">
        <v>46</v>
      </c>
      <c r="I13" s="82">
        <v>10</v>
      </c>
      <c r="J13" s="82">
        <v>43</v>
      </c>
      <c r="K13" s="82">
        <v>12</v>
      </c>
      <c r="L13" s="82">
        <v>40</v>
      </c>
      <c r="M13" s="82">
        <v>10</v>
      </c>
      <c r="N13" s="82">
        <v>56</v>
      </c>
      <c r="O13" s="82">
        <v>10</v>
      </c>
      <c r="P13" s="82">
        <v>46</v>
      </c>
    </row>
    <row r="14" spans="2:16">
      <c r="B14" s="3">
        <v>6</v>
      </c>
      <c r="C14" s="81" t="s">
        <v>51</v>
      </c>
      <c r="D14" s="81" t="s">
        <v>46</v>
      </c>
      <c r="E14" s="82">
        <v>14</v>
      </c>
      <c r="F14" s="82">
        <v>58</v>
      </c>
      <c r="G14" s="82">
        <v>17</v>
      </c>
      <c r="H14" s="82">
        <v>61</v>
      </c>
      <c r="I14" s="82">
        <v>15</v>
      </c>
      <c r="J14" s="82">
        <v>42</v>
      </c>
      <c r="K14" s="82">
        <v>12</v>
      </c>
      <c r="L14" s="82">
        <v>45</v>
      </c>
      <c r="M14" s="82">
        <v>17</v>
      </c>
      <c r="N14" s="82">
        <v>34</v>
      </c>
      <c r="O14" s="82">
        <v>11</v>
      </c>
      <c r="P14" s="82">
        <v>48</v>
      </c>
    </row>
    <row r="15" spans="2:16">
      <c r="B15" s="3">
        <v>7</v>
      </c>
      <c r="C15" s="81" t="s">
        <v>52</v>
      </c>
      <c r="D15" s="81" t="s">
        <v>46</v>
      </c>
      <c r="E15" s="82">
        <v>8</v>
      </c>
      <c r="F15" s="82">
        <v>35</v>
      </c>
      <c r="G15" s="82">
        <v>14</v>
      </c>
      <c r="H15" s="82">
        <v>43</v>
      </c>
      <c r="I15" s="82">
        <v>11</v>
      </c>
      <c r="J15" s="82">
        <v>32</v>
      </c>
      <c r="K15" s="82">
        <v>13</v>
      </c>
      <c r="L15" s="82">
        <v>53</v>
      </c>
      <c r="M15" s="82">
        <v>17</v>
      </c>
      <c r="N15" s="82">
        <v>42</v>
      </c>
      <c r="O15" s="82">
        <v>9</v>
      </c>
      <c r="P15" s="82">
        <v>32</v>
      </c>
    </row>
    <row r="16" spans="2:16">
      <c r="B16" s="3">
        <v>8</v>
      </c>
      <c r="C16" s="81" t="s">
        <v>53</v>
      </c>
      <c r="D16" s="81" t="s">
        <v>46</v>
      </c>
      <c r="E16" s="82">
        <v>11</v>
      </c>
      <c r="F16" s="82">
        <v>38</v>
      </c>
      <c r="G16" s="82">
        <v>12</v>
      </c>
      <c r="H16" s="82">
        <v>32</v>
      </c>
      <c r="I16" s="82">
        <v>10</v>
      </c>
      <c r="J16" s="82">
        <v>35</v>
      </c>
      <c r="K16" s="82">
        <v>14</v>
      </c>
      <c r="L16" s="82">
        <v>34</v>
      </c>
      <c r="M16" s="82">
        <v>15</v>
      </c>
      <c r="N16" s="82">
        <v>32</v>
      </c>
      <c r="O16" s="82">
        <v>13</v>
      </c>
      <c r="P16" s="82">
        <v>40</v>
      </c>
    </row>
    <row r="17" spans="2:16">
      <c r="B17" s="3">
        <v>9</v>
      </c>
      <c r="C17" s="81" t="s">
        <v>54</v>
      </c>
      <c r="D17" s="81" t="s">
        <v>46</v>
      </c>
      <c r="E17" s="82">
        <v>12</v>
      </c>
      <c r="F17" s="82">
        <v>37</v>
      </c>
      <c r="G17" s="82">
        <v>13</v>
      </c>
      <c r="H17" s="82">
        <v>38</v>
      </c>
      <c r="I17" s="82">
        <v>11</v>
      </c>
      <c r="J17" s="82">
        <v>46</v>
      </c>
      <c r="K17" s="82">
        <v>10</v>
      </c>
      <c r="L17" s="82">
        <v>42</v>
      </c>
      <c r="M17" s="82">
        <v>14</v>
      </c>
      <c r="N17" s="82">
        <v>72</v>
      </c>
      <c r="O17" s="82">
        <v>12</v>
      </c>
      <c r="P17" s="82">
        <v>43</v>
      </c>
    </row>
    <row r="18" spans="2:16">
      <c r="B18" s="3">
        <v>10</v>
      </c>
      <c r="C18" s="81" t="s">
        <v>55</v>
      </c>
      <c r="D18" s="81" t="s">
        <v>46</v>
      </c>
      <c r="E18" s="82">
        <v>11</v>
      </c>
      <c r="F18" s="82">
        <v>32</v>
      </c>
      <c r="G18" s="82">
        <v>16</v>
      </c>
      <c r="H18" s="82">
        <v>48</v>
      </c>
      <c r="I18" s="82">
        <v>15</v>
      </c>
      <c r="J18" s="82">
        <v>46</v>
      </c>
      <c r="K18" s="82">
        <v>10</v>
      </c>
      <c r="L18" s="82">
        <v>40</v>
      </c>
      <c r="M18" s="82">
        <v>17</v>
      </c>
      <c r="N18" s="82">
        <v>54</v>
      </c>
      <c r="O18" s="82">
        <v>12</v>
      </c>
      <c r="P18" s="82">
        <v>32</v>
      </c>
    </row>
    <row r="19" spans="2:16">
      <c r="B19" s="33">
        <v>11</v>
      </c>
      <c r="C19" s="81" t="s">
        <v>56</v>
      </c>
      <c r="D19" s="81" t="s">
        <v>46</v>
      </c>
      <c r="E19" s="82">
        <v>8</v>
      </c>
      <c r="F19" s="82">
        <v>32</v>
      </c>
      <c r="G19" s="82">
        <v>11</v>
      </c>
      <c r="H19" s="82">
        <v>40</v>
      </c>
      <c r="I19" s="82">
        <v>9</v>
      </c>
      <c r="J19" s="82">
        <v>40</v>
      </c>
      <c r="K19" s="82">
        <v>8</v>
      </c>
      <c r="L19" s="82">
        <v>22</v>
      </c>
      <c r="M19" s="82">
        <v>13</v>
      </c>
      <c r="N19" s="82">
        <v>6</v>
      </c>
      <c r="O19" s="82">
        <v>8</v>
      </c>
      <c r="P19" s="82">
        <v>26</v>
      </c>
    </row>
    <row r="20" spans="2:16">
      <c r="B20" s="3">
        <v>12</v>
      </c>
      <c r="C20" s="81" t="s">
        <v>57</v>
      </c>
      <c r="D20" s="81" t="s">
        <v>46</v>
      </c>
      <c r="E20" s="82">
        <v>12</v>
      </c>
      <c r="F20" s="82">
        <v>51</v>
      </c>
      <c r="G20" s="82">
        <v>15</v>
      </c>
      <c r="H20" s="82">
        <v>42</v>
      </c>
      <c r="I20" s="82">
        <v>15</v>
      </c>
      <c r="J20" s="82">
        <v>45</v>
      </c>
      <c r="K20" s="82">
        <v>10</v>
      </c>
      <c r="L20" s="82">
        <v>48</v>
      </c>
      <c r="M20" s="82">
        <v>14</v>
      </c>
      <c r="N20" s="82">
        <v>19</v>
      </c>
      <c r="O20" s="82">
        <v>15</v>
      </c>
      <c r="P20" s="82">
        <v>0</v>
      </c>
    </row>
    <row r="21" spans="2:16">
      <c r="B21" s="3">
        <v>13</v>
      </c>
      <c r="C21" s="81" t="s">
        <v>58</v>
      </c>
      <c r="D21" s="81" t="s">
        <v>46</v>
      </c>
      <c r="E21" s="82">
        <v>10</v>
      </c>
      <c r="F21" s="82">
        <v>50</v>
      </c>
      <c r="G21" s="82">
        <v>16</v>
      </c>
      <c r="H21" s="82">
        <v>58</v>
      </c>
      <c r="I21" s="82">
        <v>11</v>
      </c>
      <c r="J21" s="82">
        <v>61</v>
      </c>
      <c r="K21" s="82">
        <v>8</v>
      </c>
      <c r="L21" s="82">
        <v>62</v>
      </c>
      <c r="M21" s="82">
        <v>10</v>
      </c>
      <c r="N21" s="82">
        <v>70</v>
      </c>
      <c r="O21" s="82">
        <v>8</v>
      </c>
      <c r="P21" s="82">
        <v>54</v>
      </c>
    </row>
    <row r="22" spans="2:16">
      <c r="B22" s="3">
        <v>14</v>
      </c>
      <c r="C22" s="81" t="s">
        <v>59</v>
      </c>
      <c r="D22" s="81" t="s">
        <v>46</v>
      </c>
      <c r="E22" s="82">
        <v>11</v>
      </c>
      <c r="F22" s="82">
        <v>42</v>
      </c>
      <c r="G22" s="82">
        <v>13</v>
      </c>
      <c r="H22" s="82">
        <v>48</v>
      </c>
      <c r="I22" s="82">
        <v>13</v>
      </c>
      <c r="J22" s="82">
        <v>32</v>
      </c>
      <c r="K22" s="82">
        <v>10</v>
      </c>
      <c r="L22" s="82">
        <v>42</v>
      </c>
      <c r="M22" s="82">
        <v>14</v>
      </c>
      <c r="N22" s="82">
        <v>40</v>
      </c>
      <c r="O22" s="82">
        <v>13</v>
      </c>
      <c r="P22" s="82">
        <v>51</v>
      </c>
    </row>
    <row r="23" spans="2:16">
      <c r="B23" s="3">
        <v>15</v>
      </c>
      <c r="C23" s="81" t="s">
        <v>60</v>
      </c>
      <c r="D23" s="81" t="s">
        <v>46</v>
      </c>
      <c r="E23" s="82">
        <v>8</v>
      </c>
      <c r="F23" s="82">
        <v>64</v>
      </c>
      <c r="G23" s="82">
        <v>12</v>
      </c>
      <c r="H23" s="82">
        <v>38</v>
      </c>
      <c r="I23" s="82">
        <v>12</v>
      </c>
      <c r="J23" s="82">
        <v>35</v>
      </c>
      <c r="K23" s="82">
        <v>12</v>
      </c>
      <c r="L23" s="82">
        <v>48</v>
      </c>
      <c r="M23" s="82">
        <v>15</v>
      </c>
      <c r="N23" s="82">
        <v>37</v>
      </c>
      <c r="O23" s="82">
        <v>12</v>
      </c>
      <c r="P23" s="82">
        <v>45</v>
      </c>
    </row>
    <row r="24" spans="2:16">
      <c r="B24" s="3">
        <v>16</v>
      </c>
      <c r="C24" s="81" t="s">
        <v>61</v>
      </c>
      <c r="D24" s="81" t="s">
        <v>46</v>
      </c>
      <c r="E24" s="82">
        <v>9</v>
      </c>
      <c r="F24" s="82">
        <v>53</v>
      </c>
      <c r="G24" s="82">
        <v>8</v>
      </c>
      <c r="H24" s="82">
        <v>48</v>
      </c>
      <c r="I24" s="82">
        <v>9</v>
      </c>
      <c r="J24" s="82">
        <v>56</v>
      </c>
      <c r="K24" s="82">
        <v>11</v>
      </c>
      <c r="L24" s="82">
        <v>61</v>
      </c>
      <c r="M24" s="82">
        <v>8</v>
      </c>
      <c r="N24" s="82">
        <v>59</v>
      </c>
      <c r="O24" s="82">
        <v>12</v>
      </c>
      <c r="P24" s="82">
        <v>61</v>
      </c>
    </row>
    <row r="25" spans="2:16">
      <c r="B25" s="3">
        <v>17</v>
      </c>
      <c r="C25" s="81" t="s">
        <v>62</v>
      </c>
      <c r="D25" s="81" t="s">
        <v>46</v>
      </c>
      <c r="E25" s="82">
        <v>11</v>
      </c>
      <c r="F25" s="82">
        <v>22</v>
      </c>
      <c r="G25" s="82">
        <v>13</v>
      </c>
      <c r="H25" s="82">
        <v>43</v>
      </c>
      <c r="I25" s="82">
        <v>15</v>
      </c>
      <c r="J25" s="82">
        <v>42</v>
      </c>
      <c r="K25" s="82">
        <v>10</v>
      </c>
      <c r="L25" s="82">
        <v>16</v>
      </c>
      <c r="M25" s="82">
        <v>16</v>
      </c>
      <c r="N25" s="82">
        <v>43</v>
      </c>
      <c r="O25" s="82">
        <v>12</v>
      </c>
      <c r="P25" s="82">
        <v>38</v>
      </c>
    </row>
    <row r="26" spans="2:16">
      <c r="B26" s="3">
        <v>18</v>
      </c>
      <c r="C26" s="81" t="s">
        <v>63</v>
      </c>
      <c r="D26" s="81" t="s">
        <v>46</v>
      </c>
      <c r="E26" s="82">
        <v>12</v>
      </c>
      <c r="F26" s="82">
        <v>38</v>
      </c>
      <c r="G26" s="82">
        <v>18</v>
      </c>
      <c r="H26" s="82">
        <v>51</v>
      </c>
      <c r="I26" s="82">
        <v>18</v>
      </c>
      <c r="J26" s="82">
        <v>53</v>
      </c>
      <c r="K26" s="82">
        <v>14</v>
      </c>
      <c r="L26" s="82">
        <v>51</v>
      </c>
      <c r="M26" s="82">
        <v>17</v>
      </c>
      <c r="N26" s="82">
        <v>64</v>
      </c>
      <c r="O26" s="82">
        <v>16</v>
      </c>
      <c r="P26" s="82">
        <v>66</v>
      </c>
    </row>
    <row r="27" spans="2:16">
      <c r="B27" s="3">
        <v>19</v>
      </c>
      <c r="C27" s="81" t="s">
        <v>64</v>
      </c>
      <c r="D27" s="81" t="s">
        <v>46</v>
      </c>
      <c r="E27" s="82">
        <v>11</v>
      </c>
      <c r="F27" s="82">
        <v>40</v>
      </c>
      <c r="G27" s="82">
        <v>15</v>
      </c>
      <c r="H27" s="82">
        <v>37</v>
      </c>
      <c r="I27" s="82">
        <v>11</v>
      </c>
      <c r="J27" s="82">
        <v>32</v>
      </c>
      <c r="K27" s="82">
        <v>11</v>
      </c>
      <c r="L27" s="82">
        <v>34</v>
      </c>
      <c r="M27" s="82">
        <v>11</v>
      </c>
      <c r="N27" s="82">
        <v>43</v>
      </c>
      <c r="O27" s="82">
        <v>9</v>
      </c>
      <c r="P27" s="82">
        <v>42</v>
      </c>
    </row>
    <row r="28" spans="2:16">
      <c r="B28" s="3">
        <v>20</v>
      </c>
      <c r="C28" s="81" t="s">
        <v>65</v>
      </c>
      <c r="D28" s="81" t="s">
        <v>46</v>
      </c>
      <c r="E28" s="82">
        <v>11</v>
      </c>
      <c r="F28" s="82">
        <v>34</v>
      </c>
      <c r="G28" s="82">
        <v>10</v>
      </c>
      <c r="H28" s="82">
        <v>32</v>
      </c>
      <c r="I28" s="82">
        <v>10</v>
      </c>
      <c r="J28" s="82">
        <v>42</v>
      </c>
      <c r="K28" s="82">
        <v>13</v>
      </c>
      <c r="L28" s="82">
        <v>38</v>
      </c>
      <c r="M28" s="82">
        <v>9</v>
      </c>
      <c r="N28" s="82">
        <v>38</v>
      </c>
      <c r="O28" s="82">
        <v>10</v>
      </c>
      <c r="P28" s="82">
        <v>50</v>
      </c>
    </row>
    <row r="29" spans="2:16">
      <c r="B29" s="33">
        <v>21</v>
      </c>
      <c r="C29" s="81" t="s">
        <v>66</v>
      </c>
      <c r="D29" s="81" t="s">
        <v>46</v>
      </c>
      <c r="E29" s="82">
        <v>12</v>
      </c>
      <c r="F29" s="82">
        <v>48</v>
      </c>
      <c r="G29" s="82">
        <v>15</v>
      </c>
      <c r="H29" s="82">
        <v>43</v>
      </c>
      <c r="I29" s="82">
        <v>11</v>
      </c>
      <c r="J29" s="82">
        <v>48</v>
      </c>
      <c r="K29" s="82">
        <v>13</v>
      </c>
      <c r="L29" s="82">
        <v>50</v>
      </c>
      <c r="M29" s="82">
        <v>11</v>
      </c>
      <c r="N29" s="82">
        <v>48</v>
      </c>
      <c r="O29" s="82">
        <v>10</v>
      </c>
      <c r="P29" s="82">
        <v>56</v>
      </c>
    </row>
    <row r="30" spans="2:16">
      <c r="B30" s="3">
        <v>22</v>
      </c>
      <c r="C30" s="81" t="s">
        <v>67</v>
      </c>
      <c r="D30" s="81" t="s">
        <v>46</v>
      </c>
      <c r="E30" s="82">
        <v>10</v>
      </c>
      <c r="F30" s="82">
        <v>38</v>
      </c>
      <c r="G30" s="82">
        <v>9</v>
      </c>
      <c r="H30" s="82">
        <v>34</v>
      </c>
      <c r="I30" s="82">
        <v>11</v>
      </c>
      <c r="J30" s="82">
        <v>50</v>
      </c>
      <c r="K30" s="82">
        <v>12</v>
      </c>
      <c r="L30" s="82">
        <v>48</v>
      </c>
      <c r="M30" s="82">
        <v>9</v>
      </c>
      <c r="N30" s="82">
        <v>48</v>
      </c>
      <c r="O30" s="82">
        <v>9</v>
      </c>
      <c r="P30" s="82">
        <v>59</v>
      </c>
    </row>
    <row r="31" spans="2:16">
      <c r="B31" s="3">
        <v>23</v>
      </c>
      <c r="C31" s="81" t="s">
        <v>68</v>
      </c>
      <c r="D31" s="81" t="s">
        <v>46</v>
      </c>
      <c r="E31" s="82">
        <v>12</v>
      </c>
      <c r="F31" s="82">
        <v>42</v>
      </c>
      <c r="G31" s="82">
        <v>16</v>
      </c>
      <c r="H31" s="82">
        <v>48</v>
      </c>
      <c r="I31" s="82">
        <v>10</v>
      </c>
      <c r="J31" s="82">
        <v>45</v>
      </c>
      <c r="K31" s="82">
        <v>10</v>
      </c>
      <c r="L31" s="82">
        <v>54</v>
      </c>
      <c r="M31" s="82">
        <v>15</v>
      </c>
      <c r="N31" s="82">
        <v>46</v>
      </c>
      <c r="O31" s="82">
        <v>12</v>
      </c>
      <c r="P31" s="82">
        <v>64</v>
      </c>
    </row>
    <row r="32" spans="2:16">
      <c r="B32" s="3">
        <v>24</v>
      </c>
      <c r="C32" s="81" t="s">
        <v>69</v>
      </c>
      <c r="D32" s="81" t="s">
        <v>46</v>
      </c>
      <c r="E32" s="82">
        <v>8</v>
      </c>
      <c r="F32" s="82">
        <v>22</v>
      </c>
      <c r="G32" s="82">
        <v>8</v>
      </c>
      <c r="H32" s="82">
        <v>38</v>
      </c>
      <c r="I32" s="82">
        <v>12</v>
      </c>
      <c r="J32" s="82">
        <v>40</v>
      </c>
      <c r="K32" s="82">
        <v>9</v>
      </c>
      <c r="L32" s="82">
        <v>56</v>
      </c>
      <c r="M32" s="82">
        <v>9</v>
      </c>
      <c r="N32" s="82">
        <v>24</v>
      </c>
      <c r="O32" s="82">
        <v>9</v>
      </c>
      <c r="P32" s="82">
        <v>43</v>
      </c>
    </row>
    <row r="33" spans="2:16">
      <c r="B33" s="3">
        <v>25</v>
      </c>
      <c r="C33" s="83" t="s">
        <v>70</v>
      </c>
      <c r="D33" s="83" t="s">
        <v>46</v>
      </c>
      <c r="E33" s="82">
        <v>16</v>
      </c>
      <c r="F33" s="82">
        <v>48</v>
      </c>
      <c r="G33" s="82">
        <v>17</v>
      </c>
      <c r="H33" s="82">
        <v>43</v>
      </c>
      <c r="I33" s="82">
        <v>16</v>
      </c>
      <c r="J33" s="82">
        <v>53</v>
      </c>
      <c r="K33" s="82">
        <v>17</v>
      </c>
      <c r="L33" s="82">
        <v>58</v>
      </c>
      <c r="M33" s="82">
        <v>15</v>
      </c>
      <c r="N33" s="82">
        <v>64</v>
      </c>
      <c r="O33" s="82">
        <v>13</v>
      </c>
      <c r="P33" s="82">
        <v>43</v>
      </c>
    </row>
    <row r="34" spans="2:16">
      <c r="B34" s="3">
        <v>26</v>
      </c>
      <c r="C34" s="83" t="s">
        <v>71</v>
      </c>
      <c r="D34" s="83" t="s">
        <v>46</v>
      </c>
      <c r="E34" s="82">
        <v>9</v>
      </c>
      <c r="F34" s="82">
        <v>48</v>
      </c>
      <c r="G34" s="82">
        <v>14</v>
      </c>
      <c r="H34" s="82">
        <v>37</v>
      </c>
      <c r="I34" s="82">
        <v>10</v>
      </c>
      <c r="J34" s="82">
        <v>43</v>
      </c>
      <c r="K34" s="82">
        <v>8</v>
      </c>
      <c r="L34" s="82">
        <v>58</v>
      </c>
      <c r="M34" s="82">
        <v>9</v>
      </c>
      <c r="N34" s="82">
        <v>53</v>
      </c>
      <c r="O34" s="82">
        <v>11</v>
      </c>
      <c r="P34" s="82">
        <v>51</v>
      </c>
    </row>
    <row r="35" spans="2:16">
      <c r="B35" s="3">
        <v>27</v>
      </c>
      <c r="C35" s="83" t="s">
        <v>72</v>
      </c>
      <c r="D35" s="83" t="s">
        <v>46</v>
      </c>
      <c r="E35" s="82">
        <v>13</v>
      </c>
      <c r="F35" s="82">
        <v>40</v>
      </c>
      <c r="G35" s="82">
        <v>13</v>
      </c>
      <c r="H35" s="82">
        <v>34</v>
      </c>
      <c r="I35" s="82">
        <v>10</v>
      </c>
      <c r="J35" s="82">
        <v>46</v>
      </c>
      <c r="K35" s="82">
        <v>15</v>
      </c>
      <c r="L35" s="82">
        <v>32</v>
      </c>
      <c r="M35" s="82">
        <v>15</v>
      </c>
      <c r="N35" s="82">
        <v>56</v>
      </c>
      <c r="O35" s="82">
        <v>14</v>
      </c>
      <c r="P35" s="82">
        <v>42</v>
      </c>
    </row>
    <row r="36" spans="2:16">
      <c r="B36" s="3">
        <v>28</v>
      </c>
      <c r="C36" s="83" t="s">
        <v>73</v>
      </c>
      <c r="D36" s="83" t="s">
        <v>46</v>
      </c>
      <c r="E36" s="82">
        <v>11</v>
      </c>
      <c r="F36" s="82">
        <v>48</v>
      </c>
      <c r="G36" s="82">
        <v>10</v>
      </c>
      <c r="H36" s="82">
        <v>43</v>
      </c>
      <c r="I36" s="82">
        <v>9</v>
      </c>
      <c r="J36" s="82">
        <v>38</v>
      </c>
      <c r="K36" s="82">
        <v>8</v>
      </c>
      <c r="L36" s="82">
        <v>50</v>
      </c>
      <c r="M36" s="82">
        <v>11</v>
      </c>
      <c r="N36" s="82">
        <v>54</v>
      </c>
      <c r="O36" s="82">
        <v>9</v>
      </c>
      <c r="P36" s="82">
        <v>53</v>
      </c>
    </row>
  </sheetData>
  <mergeCells count="14">
    <mergeCell ref="B1:P1"/>
    <mergeCell ref="B2:D2"/>
    <mergeCell ref="E2:P2"/>
    <mergeCell ref="B3:D3"/>
    <mergeCell ref="E3:P3"/>
    <mergeCell ref="E4:P4"/>
    <mergeCell ref="B5:B8"/>
    <mergeCell ref="C5:C8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P21"/>
  <sheetViews>
    <sheetView tabSelected="1" topLeftCell="B1" zoomScale="70" zoomScaleNormal="70" workbookViewId="0">
      <selection activeCell="R7" sqref="R7"/>
    </sheetView>
  </sheetViews>
  <sheetFormatPr defaultRowHeight="16.5"/>
  <cols>
    <col min="1" max="1" width="18.42578125" style="1" customWidth="1"/>
    <col min="2" max="2" width="5.42578125" style="2" customWidth="1"/>
    <col min="3" max="3" width="39.42578125" style="1" customWidth="1"/>
    <col min="4" max="4" width="15.425781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2" width="12.85546875" style="1" customWidth="1"/>
    <col min="13" max="16" width="11.140625" style="1" customWidth="1"/>
    <col min="17" max="16384" width="9.140625" style="1"/>
  </cols>
  <sheetData>
    <row r="1" spans="2:16" ht="89.25" customHeight="1">
      <c r="B1" s="90" t="s">
        <v>44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2:16" ht="18.75" customHeight="1">
      <c r="B2" s="91" t="s">
        <v>77</v>
      </c>
      <c r="C2" s="92"/>
      <c r="D2" s="92"/>
      <c r="E2" s="91" t="s">
        <v>74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2:16" ht="18.75" customHeight="1">
      <c r="B3" s="91" t="s">
        <v>27</v>
      </c>
      <c r="C3" s="92"/>
      <c r="D3" s="92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2:16" ht="42.75" customHeight="1">
      <c r="B4" s="86" t="s">
        <v>1</v>
      </c>
      <c r="C4" s="88" t="s">
        <v>0</v>
      </c>
      <c r="D4" s="98"/>
      <c r="E4" s="86" t="s">
        <v>83</v>
      </c>
      <c r="F4" s="88"/>
      <c r="G4" s="86" t="s">
        <v>81</v>
      </c>
      <c r="H4" s="88"/>
      <c r="I4" s="86" t="s">
        <v>43</v>
      </c>
      <c r="J4" s="88"/>
      <c r="K4" s="86" t="s">
        <v>79</v>
      </c>
      <c r="L4" s="88"/>
      <c r="M4" s="86" t="s">
        <v>80</v>
      </c>
      <c r="N4" s="88"/>
      <c r="O4" s="86" t="s">
        <v>82</v>
      </c>
      <c r="P4" s="88"/>
    </row>
    <row r="5" spans="2:16" ht="41.25" customHeight="1">
      <c r="B5" s="86"/>
      <c r="C5" s="88"/>
      <c r="D5" s="99"/>
      <c r="E5" s="22" t="s">
        <v>39</v>
      </c>
      <c r="F5" s="22" t="s">
        <v>40</v>
      </c>
      <c r="G5" s="22" t="s">
        <v>39</v>
      </c>
      <c r="H5" s="22" t="s">
        <v>40</v>
      </c>
      <c r="I5" s="22" t="s">
        <v>39</v>
      </c>
      <c r="J5" s="22" t="s">
        <v>40</v>
      </c>
      <c r="K5" s="22" t="s">
        <v>39</v>
      </c>
      <c r="L5" s="22" t="s">
        <v>40</v>
      </c>
      <c r="M5" s="22" t="s">
        <v>39</v>
      </c>
      <c r="N5" s="22" t="s">
        <v>40</v>
      </c>
      <c r="O5" s="22" t="s">
        <v>39</v>
      </c>
      <c r="P5" s="22" t="s">
        <v>40</v>
      </c>
    </row>
    <row r="6" spans="2:16" ht="22.5" customHeight="1">
      <c r="B6" s="86"/>
      <c r="C6" s="88"/>
      <c r="D6" s="30" t="s">
        <v>3</v>
      </c>
      <c r="E6" s="8">
        <f>'Data Entry for CO '!E7</f>
        <v>20</v>
      </c>
      <c r="F6" s="8">
        <f>'Data Entry for CO '!F7</f>
        <v>80</v>
      </c>
      <c r="G6" s="8">
        <f>'Data Entry for CO '!G7</f>
        <v>20</v>
      </c>
      <c r="H6" s="8">
        <f>'Data Entry for CO '!H7</f>
        <v>80</v>
      </c>
      <c r="I6" s="8">
        <f>'Data Entry for CO '!I7</f>
        <v>20</v>
      </c>
      <c r="J6" s="8">
        <f>'Data Entry for CO '!J7</f>
        <v>80</v>
      </c>
      <c r="K6" s="8">
        <f>'Data Entry for CO '!K7</f>
        <v>20</v>
      </c>
      <c r="L6" s="8">
        <f>'Data Entry for CO '!L7</f>
        <v>80</v>
      </c>
      <c r="M6" s="8">
        <f>'Data Entry for CO '!M7</f>
        <v>20</v>
      </c>
      <c r="N6" s="8">
        <f>'Data Entry for CO '!N7</f>
        <v>80</v>
      </c>
      <c r="O6" s="8">
        <f>'Data Entry for CO '!O7</f>
        <v>20</v>
      </c>
      <c r="P6" s="8">
        <f>'Data Entry for CO '!P7</f>
        <v>80</v>
      </c>
    </row>
    <row r="7" spans="2:16" ht="22.5" customHeight="1">
      <c r="B7" s="86"/>
      <c r="C7" s="88"/>
      <c r="D7" s="30" t="s">
        <v>4</v>
      </c>
      <c r="E7" s="8">
        <f>E6/2</f>
        <v>10</v>
      </c>
      <c r="F7" s="8">
        <f t="shared" ref="F7:P7" si="0">F6/2</f>
        <v>40</v>
      </c>
      <c r="G7" s="8">
        <f t="shared" si="0"/>
        <v>10</v>
      </c>
      <c r="H7" s="8">
        <f t="shared" si="0"/>
        <v>40</v>
      </c>
      <c r="I7" s="8">
        <f t="shared" si="0"/>
        <v>10</v>
      </c>
      <c r="J7" s="8">
        <f t="shared" si="0"/>
        <v>40</v>
      </c>
      <c r="K7" s="8">
        <f t="shared" si="0"/>
        <v>10</v>
      </c>
      <c r="L7" s="8">
        <f t="shared" si="0"/>
        <v>40</v>
      </c>
      <c r="M7" s="8">
        <f t="shared" si="0"/>
        <v>10</v>
      </c>
      <c r="N7" s="8">
        <f t="shared" si="0"/>
        <v>40</v>
      </c>
      <c r="O7" s="8">
        <f t="shared" si="0"/>
        <v>10</v>
      </c>
      <c r="P7" s="8">
        <f t="shared" si="0"/>
        <v>40</v>
      </c>
    </row>
    <row r="8" spans="2:16" s="34" customFormat="1">
      <c r="B8" s="58"/>
    </row>
    <row r="9" spans="2:16" ht="23.25" customHeight="1">
      <c r="C9" s="48" t="s">
        <v>8</v>
      </c>
      <c r="D9" s="4"/>
      <c r="E9" s="36">
        <f>COUNT('Data Entry for CO '!E9:E36)</f>
        <v>28</v>
      </c>
      <c r="F9" s="36">
        <f>COUNT('Data Entry for CO '!F9:F36)</f>
        <v>28</v>
      </c>
      <c r="G9" s="36">
        <f>COUNT('Data Entry for CO '!G9:G36)</f>
        <v>28</v>
      </c>
      <c r="H9" s="36">
        <f>COUNT('Data Entry for CO '!H9:H36)</f>
        <v>28</v>
      </c>
      <c r="I9" s="36">
        <f>COUNT('Data Entry for CO '!I9:I36)</f>
        <v>28</v>
      </c>
      <c r="J9" s="36">
        <f>COUNT('Data Entry for CO '!J9:J36)</f>
        <v>28</v>
      </c>
      <c r="K9" s="36">
        <f>COUNT('Data Entry for CO '!K9:K36)</f>
        <v>28</v>
      </c>
      <c r="L9" s="36">
        <f>COUNT('Data Entry for CO '!L9:L36)</f>
        <v>28</v>
      </c>
      <c r="M9" s="36">
        <f>COUNT('Data Entry for CO '!M9:M36)</f>
        <v>28</v>
      </c>
      <c r="N9" s="36">
        <f>COUNT('Data Entry for CO '!N9:N36)</f>
        <v>28</v>
      </c>
      <c r="O9" s="36">
        <f>COUNT('Data Entry for CO '!O9:O36)</f>
        <v>28</v>
      </c>
      <c r="P9" s="36">
        <f>COUNT('Data Entry for CO '!P9:P36)</f>
        <v>28</v>
      </c>
    </row>
    <row r="10" spans="2:16" ht="24.75" customHeight="1">
      <c r="C10" s="48" t="s">
        <v>29</v>
      </c>
      <c r="D10" s="4"/>
      <c r="E10" s="36">
        <f>COUNTIF('Data Entry for CO '!E9:E36,"&gt;9")</f>
        <v>21</v>
      </c>
      <c r="F10" s="36">
        <f>COUNTIF('Data Entry for CO '!F9:F36,"&gt;39")</f>
        <v>15</v>
      </c>
      <c r="G10" s="36">
        <f>COUNTIF('Data Entry for CO '!G9:G36,"&gt;9")</f>
        <v>24</v>
      </c>
      <c r="H10" s="36">
        <f>COUNTIF('Data Entry for CO '!H9:H36,"&gt;39")</f>
        <v>16</v>
      </c>
      <c r="I10" s="36">
        <f>COUNTIF('Data Entry for CO '!I9:I36,"&gt;9")</f>
        <v>23</v>
      </c>
      <c r="J10" s="36">
        <f>COUNTIF('Data Entry for CO '!J9:J36,"&gt;39")</f>
        <v>19</v>
      </c>
      <c r="K10" s="36">
        <f>COUNTIF('Data Entry for CO '!K9:K36,"&gt;9")</f>
        <v>23</v>
      </c>
      <c r="L10" s="36">
        <f>COUNTIF('Data Entry for CO '!L9:L36,"&gt;39")</f>
        <v>22</v>
      </c>
      <c r="M10" s="36">
        <f>COUNTIF('Data Entry for CO '!M9:M36,"&gt;9")</f>
        <v>23</v>
      </c>
      <c r="N10" s="36">
        <f>COUNTIF('Data Entry for CO '!N9:N36,"&gt;39")</f>
        <v>19</v>
      </c>
      <c r="O10" s="36">
        <f>COUNTIF('Data Entry for CO '!O9:O36,"&gt;9")</f>
        <v>18</v>
      </c>
      <c r="P10" s="36">
        <f>COUNTIF('Data Entry for CO '!P9:P36,"&gt;39")</f>
        <v>21</v>
      </c>
    </row>
    <row r="11" spans="2:16" ht="27" customHeight="1">
      <c r="C11" s="66" t="s">
        <v>35</v>
      </c>
      <c r="D11" s="6"/>
      <c r="E11" s="37">
        <f>E10/E9*100</f>
        <v>75</v>
      </c>
      <c r="F11" s="37">
        <f t="shared" ref="F11:P11" si="1">F10/F9*100</f>
        <v>53.571428571428569</v>
      </c>
      <c r="G11" s="37">
        <f t="shared" si="1"/>
        <v>85.714285714285708</v>
      </c>
      <c r="H11" s="37">
        <f t="shared" si="1"/>
        <v>57.142857142857139</v>
      </c>
      <c r="I11" s="37">
        <f t="shared" si="1"/>
        <v>82.142857142857139</v>
      </c>
      <c r="J11" s="37">
        <f t="shared" si="1"/>
        <v>67.857142857142861</v>
      </c>
      <c r="K11" s="37">
        <f t="shared" si="1"/>
        <v>82.142857142857139</v>
      </c>
      <c r="L11" s="37">
        <f t="shared" si="1"/>
        <v>78.571428571428569</v>
      </c>
      <c r="M11" s="37">
        <f t="shared" si="1"/>
        <v>82.142857142857139</v>
      </c>
      <c r="N11" s="37">
        <f t="shared" si="1"/>
        <v>67.857142857142861</v>
      </c>
      <c r="O11" s="37">
        <f t="shared" si="1"/>
        <v>64.285714285714292</v>
      </c>
      <c r="P11" s="37">
        <f t="shared" si="1"/>
        <v>75</v>
      </c>
    </row>
    <row r="12" spans="2:16" ht="23.25" customHeight="1">
      <c r="C12" s="25" t="s">
        <v>7</v>
      </c>
      <c r="D12" s="5"/>
      <c r="E12" s="7" t="str">
        <f>IF(E11&gt;=69.99,"Level 3",IF(E11&gt;=59.99,"Level 2",IF(E11&gt;=39.99,"Level 1")))</f>
        <v>Level 3</v>
      </c>
      <c r="F12" s="7" t="str">
        <f t="shared" ref="F12:P12" si="2">IF(F11&gt;=69.99,"Level 3",IF(F11&gt;=59.99,"Level 2",IF(F11&gt;=39.99,"Level 1")))</f>
        <v>Level 1</v>
      </c>
      <c r="G12" s="7" t="str">
        <f t="shared" si="2"/>
        <v>Level 3</v>
      </c>
      <c r="H12" s="7" t="str">
        <f t="shared" si="2"/>
        <v>Level 1</v>
      </c>
      <c r="I12" s="7" t="str">
        <f t="shared" si="2"/>
        <v>Level 3</v>
      </c>
      <c r="J12" s="7" t="str">
        <f t="shared" si="2"/>
        <v>Level 2</v>
      </c>
      <c r="K12" s="7" t="str">
        <f t="shared" si="2"/>
        <v>Level 3</v>
      </c>
      <c r="L12" s="7" t="str">
        <f t="shared" si="2"/>
        <v>Level 3</v>
      </c>
      <c r="M12" s="7" t="str">
        <f t="shared" si="2"/>
        <v>Level 3</v>
      </c>
      <c r="N12" s="7" t="str">
        <f t="shared" si="2"/>
        <v>Level 2</v>
      </c>
      <c r="O12" s="7" t="str">
        <f t="shared" si="2"/>
        <v>Level 2</v>
      </c>
      <c r="P12" s="7" t="str">
        <f t="shared" si="2"/>
        <v>Level 3</v>
      </c>
    </row>
    <row r="14" spans="2:16">
      <c r="F14" s="97"/>
      <c r="G14" s="97"/>
      <c r="H14" s="97"/>
      <c r="I14" s="97"/>
      <c r="J14" s="97"/>
    </row>
    <row r="15" spans="2:16" ht="24" customHeight="1">
      <c r="E15" s="4"/>
      <c r="F15" s="39"/>
      <c r="G15" s="41" t="s">
        <v>15</v>
      </c>
      <c r="H15" s="42" t="s">
        <v>28</v>
      </c>
      <c r="I15" s="41" t="s">
        <v>16</v>
      </c>
      <c r="J15" s="41" t="s">
        <v>13</v>
      </c>
    </row>
    <row r="16" spans="2:16" ht="24" customHeight="1">
      <c r="E16" s="100" t="s">
        <v>9</v>
      </c>
      <c r="F16" s="26" t="s">
        <v>5</v>
      </c>
      <c r="G16" s="9">
        <f>E11</f>
        <v>75</v>
      </c>
      <c r="H16" s="59" t="str">
        <f>IF(G16&gt;=69.99,"3",IF(G16&gt;=59.99,"2",IF(G16&gt;=39.99,"1")))</f>
        <v>3</v>
      </c>
      <c r="I16" s="9">
        <f>F11</f>
        <v>53.571428571428569</v>
      </c>
      <c r="J16" s="15" t="str">
        <f>IF(I16&gt;=69.99,"3",IF(I16&gt;=59.99,"2",IF(I16&gt;=39.99,"1")))</f>
        <v>1</v>
      </c>
    </row>
    <row r="17" spans="5:10" ht="24" customHeight="1">
      <c r="E17" s="100"/>
      <c r="F17" s="11" t="s">
        <v>6</v>
      </c>
      <c r="G17" s="9">
        <f>G11</f>
        <v>85.714285714285708</v>
      </c>
      <c r="H17" s="59" t="str">
        <f t="shared" ref="H17:H21" si="3">IF(G17&gt;=69.99,"3",IF(G17&gt;=59.99,"2",IF(G17&gt;=39.99,"1")))</f>
        <v>3</v>
      </c>
      <c r="I17" s="10">
        <f>H11</f>
        <v>57.142857142857139</v>
      </c>
      <c r="J17" s="15" t="str">
        <f t="shared" ref="J17:J21" si="4">IF(I17&gt;=69.99,"3",IF(I17&gt;=59.99,"2",IF(I17&gt;=39.99,"1")))</f>
        <v>1</v>
      </c>
    </row>
    <row r="18" spans="5:10" ht="24" customHeight="1">
      <c r="E18" s="100"/>
      <c r="F18" s="27" t="s">
        <v>10</v>
      </c>
      <c r="G18" s="9">
        <f>I11</f>
        <v>82.142857142857139</v>
      </c>
      <c r="H18" s="59" t="str">
        <f t="shared" si="3"/>
        <v>3</v>
      </c>
      <c r="I18" s="12">
        <f>J11</f>
        <v>67.857142857142861</v>
      </c>
      <c r="J18" s="15" t="str">
        <f t="shared" si="4"/>
        <v>2</v>
      </c>
    </row>
    <row r="19" spans="5:10" ht="24" customHeight="1">
      <c r="E19" s="100"/>
      <c r="F19" s="28" t="s">
        <v>11</v>
      </c>
      <c r="G19" s="9">
        <f>K11</f>
        <v>82.142857142857139</v>
      </c>
      <c r="H19" s="59" t="str">
        <f t="shared" si="3"/>
        <v>3</v>
      </c>
      <c r="I19" s="13">
        <f>L11</f>
        <v>78.571428571428569</v>
      </c>
      <c r="J19" s="15" t="str">
        <f t="shared" si="4"/>
        <v>3</v>
      </c>
    </row>
    <row r="20" spans="5:10" ht="24" customHeight="1">
      <c r="E20" s="100"/>
      <c r="F20" s="29" t="s">
        <v>12</v>
      </c>
      <c r="G20" s="9">
        <f>M11</f>
        <v>82.142857142857139</v>
      </c>
      <c r="H20" s="59" t="str">
        <f t="shared" si="3"/>
        <v>3</v>
      </c>
      <c r="I20" s="14">
        <f>N11</f>
        <v>67.857142857142861</v>
      </c>
      <c r="J20" s="15" t="str">
        <f t="shared" si="4"/>
        <v>2</v>
      </c>
    </row>
    <row r="21" spans="5:10" ht="24" customHeight="1">
      <c r="E21" s="100"/>
      <c r="F21" s="26" t="s">
        <v>14</v>
      </c>
      <c r="G21" s="9">
        <f>O11</f>
        <v>64.285714285714292</v>
      </c>
      <c r="H21" s="59" t="str">
        <f t="shared" si="3"/>
        <v>2</v>
      </c>
      <c r="I21" s="9">
        <f>P11</f>
        <v>75</v>
      </c>
      <c r="J21" s="15" t="str">
        <f t="shared" si="4"/>
        <v>3</v>
      </c>
    </row>
  </sheetData>
  <mergeCells count="16">
    <mergeCell ref="F14:J14"/>
    <mergeCell ref="D4:D5"/>
    <mergeCell ref="E16:E21"/>
    <mergeCell ref="B1:P1"/>
    <mergeCell ref="B2:D2"/>
    <mergeCell ref="B3:D3"/>
    <mergeCell ref="O4:P4"/>
    <mergeCell ref="C4:C7"/>
    <mergeCell ref="B4:B7"/>
    <mergeCell ref="K4:L4"/>
    <mergeCell ref="E2:P2"/>
    <mergeCell ref="E3:P3"/>
    <mergeCell ref="M4:N4"/>
    <mergeCell ref="E4:F4"/>
    <mergeCell ref="G4:H4"/>
    <mergeCell ref="I4:J4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2"/>
  <sheetViews>
    <sheetView zoomScale="85" zoomScaleNormal="85" workbookViewId="0">
      <pane ySplit="6" topLeftCell="A7" activePane="bottomLeft" state="frozen"/>
      <selection pane="bottomLeft" activeCell="C27" sqref="C27"/>
    </sheetView>
  </sheetViews>
  <sheetFormatPr defaultRowHeight="15.75"/>
  <cols>
    <col min="1" max="1" width="5.42578125" style="64" customWidth="1"/>
    <col min="2" max="2" width="39.42578125" style="63" customWidth="1"/>
    <col min="3" max="3" width="14.7109375" style="63" customWidth="1"/>
    <col min="4" max="33" width="6.42578125" style="63" customWidth="1"/>
    <col min="34" max="16384" width="9.140625" style="43"/>
  </cols>
  <sheetData>
    <row r="1" spans="1:33" ht="89.25" customHeight="1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33" ht="21" customHeight="1">
      <c r="A2" s="102" t="s">
        <v>77</v>
      </c>
      <c r="B2" s="102"/>
      <c r="C2" s="102"/>
      <c r="D2" s="103" t="s">
        <v>30</v>
      </c>
      <c r="E2" s="103" t="s">
        <v>31</v>
      </c>
      <c r="F2" s="103" t="s">
        <v>32</v>
      </c>
      <c r="G2" s="103" t="s">
        <v>33</v>
      </c>
      <c r="H2" s="103" t="s">
        <v>34</v>
      </c>
      <c r="I2" s="104" t="s">
        <v>30</v>
      </c>
      <c r="J2" s="104" t="s">
        <v>31</v>
      </c>
      <c r="K2" s="104" t="s">
        <v>32</v>
      </c>
      <c r="L2" s="104" t="s">
        <v>33</v>
      </c>
      <c r="M2" s="104" t="s">
        <v>34</v>
      </c>
      <c r="N2" s="105" t="s">
        <v>30</v>
      </c>
      <c r="O2" s="105" t="s">
        <v>31</v>
      </c>
      <c r="P2" s="105" t="s">
        <v>32</v>
      </c>
      <c r="Q2" s="105" t="s">
        <v>33</v>
      </c>
      <c r="R2" s="105" t="s">
        <v>34</v>
      </c>
      <c r="S2" s="104" t="s">
        <v>30</v>
      </c>
      <c r="T2" s="104" t="s">
        <v>31</v>
      </c>
      <c r="U2" s="104" t="s">
        <v>32</v>
      </c>
      <c r="V2" s="104" t="s">
        <v>33</v>
      </c>
      <c r="W2" s="104" t="s">
        <v>34</v>
      </c>
      <c r="X2" s="103" t="s">
        <v>30</v>
      </c>
      <c r="Y2" s="103" t="s">
        <v>31</v>
      </c>
      <c r="Z2" s="103" t="s">
        <v>32</v>
      </c>
      <c r="AA2" s="103" t="s">
        <v>33</v>
      </c>
      <c r="AB2" s="103" t="s">
        <v>34</v>
      </c>
      <c r="AC2" s="107" t="s">
        <v>30</v>
      </c>
      <c r="AD2" s="107" t="s">
        <v>31</v>
      </c>
      <c r="AE2" s="107" t="s">
        <v>32</v>
      </c>
      <c r="AF2" s="107" t="s">
        <v>33</v>
      </c>
      <c r="AG2" s="107" t="s">
        <v>34</v>
      </c>
    </row>
    <row r="3" spans="1:33" ht="21" customHeight="1">
      <c r="A3" s="106" t="s">
        <v>27</v>
      </c>
      <c r="B3" s="106"/>
      <c r="C3" s="106"/>
      <c r="D3" s="103"/>
      <c r="E3" s="103"/>
      <c r="F3" s="103"/>
      <c r="G3" s="103"/>
      <c r="H3" s="103"/>
      <c r="I3" s="104"/>
      <c r="J3" s="104"/>
      <c r="K3" s="104"/>
      <c r="L3" s="104"/>
      <c r="M3" s="104"/>
      <c r="N3" s="105"/>
      <c r="O3" s="105"/>
      <c r="P3" s="105"/>
      <c r="Q3" s="105"/>
      <c r="R3" s="105"/>
      <c r="S3" s="104"/>
      <c r="T3" s="104"/>
      <c r="U3" s="104"/>
      <c r="V3" s="104"/>
      <c r="W3" s="104"/>
      <c r="X3" s="103"/>
      <c r="Y3" s="103"/>
      <c r="Z3" s="103"/>
      <c r="AA3" s="103"/>
      <c r="AB3" s="103"/>
      <c r="AC3" s="107"/>
      <c r="AD3" s="107"/>
      <c r="AE3" s="107"/>
      <c r="AF3" s="107"/>
      <c r="AG3" s="107"/>
    </row>
    <row r="4" spans="1:33" ht="27" customHeight="1">
      <c r="A4" s="86"/>
      <c r="B4" s="88"/>
      <c r="C4" s="61"/>
      <c r="D4" s="103" t="s">
        <v>5</v>
      </c>
      <c r="E4" s="103"/>
      <c r="F4" s="103"/>
      <c r="G4" s="103"/>
      <c r="H4" s="103"/>
      <c r="I4" s="104" t="s">
        <v>6</v>
      </c>
      <c r="J4" s="104"/>
      <c r="K4" s="104"/>
      <c r="L4" s="104"/>
      <c r="M4" s="104"/>
      <c r="N4" s="105" t="s">
        <v>10</v>
      </c>
      <c r="O4" s="105"/>
      <c r="P4" s="105"/>
      <c r="Q4" s="105"/>
      <c r="R4" s="105"/>
      <c r="S4" s="105" t="s">
        <v>11</v>
      </c>
      <c r="T4" s="105"/>
      <c r="U4" s="105"/>
      <c r="V4" s="105"/>
      <c r="W4" s="105"/>
      <c r="X4" s="105" t="s">
        <v>12</v>
      </c>
      <c r="Y4" s="105"/>
      <c r="Z4" s="105"/>
      <c r="AA4" s="105"/>
      <c r="AB4" s="105"/>
      <c r="AC4" s="107" t="s">
        <v>14</v>
      </c>
      <c r="AD4" s="107"/>
      <c r="AE4" s="107"/>
      <c r="AF4" s="107"/>
      <c r="AG4" s="107"/>
    </row>
    <row r="5" spans="1:33" ht="16.5">
      <c r="A5" s="86"/>
      <c r="B5" s="88"/>
      <c r="C5" s="44" t="s">
        <v>3</v>
      </c>
      <c r="D5" s="60">
        <v>10</v>
      </c>
      <c r="E5" s="60">
        <v>10</v>
      </c>
      <c r="F5" s="60">
        <v>10</v>
      </c>
      <c r="G5" s="60">
        <v>10</v>
      </c>
      <c r="H5" s="60">
        <v>10</v>
      </c>
      <c r="I5" s="60">
        <v>10</v>
      </c>
      <c r="J5" s="60">
        <v>10</v>
      </c>
      <c r="K5" s="60">
        <v>10</v>
      </c>
      <c r="L5" s="60">
        <v>10</v>
      </c>
      <c r="M5" s="60">
        <v>10</v>
      </c>
      <c r="N5" s="60">
        <v>10</v>
      </c>
      <c r="O5" s="60">
        <v>10</v>
      </c>
      <c r="P5" s="60">
        <v>10</v>
      </c>
      <c r="Q5" s="60">
        <v>10</v>
      </c>
      <c r="R5" s="60">
        <v>10</v>
      </c>
      <c r="S5" s="60">
        <v>10</v>
      </c>
      <c r="T5" s="60">
        <v>10</v>
      </c>
      <c r="U5" s="60">
        <v>10</v>
      </c>
      <c r="V5" s="60">
        <v>10</v>
      </c>
      <c r="W5" s="60">
        <v>10</v>
      </c>
      <c r="X5" s="60">
        <v>10</v>
      </c>
      <c r="Y5" s="60">
        <v>10</v>
      </c>
      <c r="Z5" s="60">
        <v>10</v>
      </c>
      <c r="AA5" s="60">
        <v>10</v>
      </c>
      <c r="AB5" s="60">
        <v>10</v>
      </c>
      <c r="AC5" s="60">
        <v>10</v>
      </c>
      <c r="AD5" s="60">
        <v>10</v>
      </c>
      <c r="AE5" s="60">
        <v>10</v>
      </c>
      <c r="AF5" s="60">
        <v>10</v>
      </c>
      <c r="AG5" s="60">
        <v>10</v>
      </c>
    </row>
    <row r="6" spans="1:33" ht="16.5">
      <c r="A6" s="86"/>
      <c r="B6" s="88"/>
      <c r="C6" s="44" t="s">
        <v>4</v>
      </c>
      <c r="D6" s="60">
        <f>D5/2</f>
        <v>5</v>
      </c>
      <c r="E6" s="60">
        <f t="shared" ref="E6:AG6" si="0">E5/2</f>
        <v>5</v>
      </c>
      <c r="F6" s="60">
        <f t="shared" si="0"/>
        <v>5</v>
      </c>
      <c r="G6" s="60">
        <f t="shared" si="0"/>
        <v>5</v>
      </c>
      <c r="H6" s="60">
        <f t="shared" si="0"/>
        <v>5</v>
      </c>
      <c r="I6" s="60">
        <f t="shared" si="0"/>
        <v>5</v>
      </c>
      <c r="J6" s="60">
        <f t="shared" si="0"/>
        <v>5</v>
      </c>
      <c r="K6" s="60">
        <f t="shared" si="0"/>
        <v>5</v>
      </c>
      <c r="L6" s="60">
        <f t="shared" si="0"/>
        <v>5</v>
      </c>
      <c r="M6" s="60">
        <f t="shared" si="0"/>
        <v>5</v>
      </c>
      <c r="N6" s="60">
        <f t="shared" si="0"/>
        <v>5</v>
      </c>
      <c r="O6" s="60">
        <f t="shared" si="0"/>
        <v>5</v>
      </c>
      <c r="P6" s="60">
        <f t="shared" si="0"/>
        <v>5</v>
      </c>
      <c r="Q6" s="60">
        <f t="shared" si="0"/>
        <v>5</v>
      </c>
      <c r="R6" s="60">
        <f t="shared" si="0"/>
        <v>5</v>
      </c>
      <c r="S6" s="60">
        <f t="shared" si="0"/>
        <v>5</v>
      </c>
      <c r="T6" s="60">
        <f t="shared" si="0"/>
        <v>5</v>
      </c>
      <c r="U6" s="60">
        <f t="shared" si="0"/>
        <v>5</v>
      </c>
      <c r="V6" s="60">
        <f t="shared" si="0"/>
        <v>5</v>
      </c>
      <c r="W6" s="60">
        <f t="shared" si="0"/>
        <v>5</v>
      </c>
      <c r="X6" s="60">
        <f t="shared" si="0"/>
        <v>5</v>
      </c>
      <c r="Y6" s="60">
        <f t="shared" si="0"/>
        <v>5</v>
      </c>
      <c r="Z6" s="60">
        <f t="shared" si="0"/>
        <v>5</v>
      </c>
      <c r="AA6" s="60">
        <f t="shared" si="0"/>
        <v>5</v>
      </c>
      <c r="AB6" s="60">
        <f t="shared" si="0"/>
        <v>5</v>
      </c>
      <c r="AC6" s="60">
        <f t="shared" si="0"/>
        <v>5</v>
      </c>
      <c r="AD6" s="60">
        <f t="shared" si="0"/>
        <v>5</v>
      </c>
      <c r="AE6" s="60">
        <f t="shared" si="0"/>
        <v>5</v>
      </c>
      <c r="AF6" s="60">
        <f t="shared" si="0"/>
        <v>5</v>
      </c>
      <c r="AG6" s="60">
        <f t="shared" si="0"/>
        <v>5</v>
      </c>
    </row>
    <row r="7" spans="1:33" s="46" customFormat="1">
      <c r="A7" s="54">
        <v>1</v>
      </c>
      <c r="B7" s="81" t="s">
        <v>47</v>
      </c>
      <c r="C7" s="45"/>
      <c r="D7" s="84">
        <v>10</v>
      </c>
      <c r="E7" s="84">
        <v>5</v>
      </c>
      <c r="F7" s="84">
        <v>4</v>
      </c>
      <c r="G7" s="84">
        <v>10</v>
      </c>
      <c r="H7" s="84">
        <v>5</v>
      </c>
      <c r="I7" s="84">
        <v>5</v>
      </c>
      <c r="J7" s="84">
        <v>5</v>
      </c>
      <c r="K7" s="84">
        <v>4</v>
      </c>
      <c r="L7" s="84">
        <v>8</v>
      </c>
      <c r="M7" s="84">
        <v>5</v>
      </c>
      <c r="N7" s="84">
        <v>8</v>
      </c>
      <c r="O7" s="84">
        <v>8</v>
      </c>
      <c r="P7" s="84">
        <v>7</v>
      </c>
      <c r="Q7" s="84">
        <v>4</v>
      </c>
      <c r="R7" s="84">
        <v>7</v>
      </c>
      <c r="S7" s="84">
        <v>8</v>
      </c>
      <c r="T7" s="84">
        <v>5</v>
      </c>
      <c r="U7" s="84">
        <v>6</v>
      </c>
      <c r="V7" s="84">
        <v>10</v>
      </c>
      <c r="W7" s="84">
        <v>5</v>
      </c>
      <c r="X7" s="84">
        <v>9</v>
      </c>
      <c r="Y7" s="84">
        <v>9</v>
      </c>
      <c r="Z7" s="84">
        <v>5</v>
      </c>
      <c r="AA7" s="84">
        <v>9</v>
      </c>
      <c r="AB7" s="84">
        <v>9</v>
      </c>
      <c r="AC7" s="84">
        <v>8</v>
      </c>
      <c r="AD7" s="84">
        <v>4</v>
      </c>
      <c r="AE7" s="84">
        <v>6</v>
      </c>
      <c r="AF7" s="84">
        <v>5</v>
      </c>
      <c r="AG7" s="84">
        <v>7</v>
      </c>
    </row>
    <row r="8" spans="1:33">
      <c r="A8" s="55">
        <v>2</v>
      </c>
      <c r="B8" s="81" t="s">
        <v>49</v>
      </c>
      <c r="C8" s="45"/>
      <c r="D8" s="84">
        <v>10</v>
      </c>
      <c r="E8" s="84">
        <v>6</v>
      </c>
      <c r="F8" s="84">
        <v>8</v>
      </c>
      <c r="G8" s="84">
        <v>6</v>
      </c>
      <c r="H8" s="84">
        <v>4</v>
      </c>
      <c r="I8" s="84">
        <v>6</v>
      </c>
      <c r="J8" s="84">
        <v>6</v>
      </c>
      <c r="K8" s="84">
        <v>5</v>
      </c>
      <c r="L8" s="84">
        <v>7</v>
      </c>
      <c r="M8" s="84">
        <v>10</v>
      </c>
      <c r="N8" s="84">
        <v>9</v>
      </c>
      <c r="O8" s="84">
        <v>7</v>
      </c>
      <c r="P8" s="84">
        <v>10</v>
      </c>
      <c r="Q8" s="84">
        <v>7</v>
      </c>
      <c r="R8" s="84">
        <v>5</v>
      </c>
      <c r="S8" s="84">
        <v>5</v>
      </c>
      <c r="T8" s="84">
        <v>7</v>
      </c>
      <c r="U8" s="84">
        <v>8</v>
      </c>
      <c r="V8" s="84">
        <v>5</v>
      </c>
      <c r="W8" s="84">
        <v>4</v>
      </c>
      <c r="X8" s="84">
        <v>8</v>
      </c>
      <c r="Y8" s="84">
        <v>4</v>
      </c>
      <c r="Z8" s="84">
        <v>10</v>
      </c>
      <c r="AA8" s="84">
        <v>9</v>
      </c>
      <c r="AB8" s="84">
        <v>7</v>
      </c>
      <c r="AC8" s="84">
        <v>7</v>
      </c>
      <c r="AD8" s="84">
        <v>9</v>
      </c>
      <c r="AE8" s="84">
        <v>4</v>
      </c>
      <c r="AF8" s="84">
        <v>6</v>
      </c>
      <c r="AG8" s="84">
        <v>6</v>
      </c>
    </row>
    <row r="9" spans="1:33">
      <c r="A9" s="55">
        <v>3</v>
      </c>
      <c r="B9" s="81" t="s">
        <v>51</v>
      </c>
      <c r="C9" s="45"/>
      <c r="D9" s="84">
        <v>8</v>
      </c>
      <c r="E9" s="84">
        <v>7</v>
      </c>
      <c r="F9" s="84">
        <v>9</v>
      </c>
      <c r="G9" s="84">
        <v>5</v>
      </c>
      <c r="H9" s="84">
        <v>4</v>
      </c>
      <c r="I9" s="84">
        <v>9</v>
      </c>
      <c r="J9" s="84">
        <v>4</v>
      </c>
      <c r="K9" s="84">
        <v>8</v>
      </c>
      <c r="L9" s="84">
        <v>10</v>
      </c>
      <c r="M9" s="84">
        <v>8</v>
      </c>
      <c r="N9" s="84">
        <v>10</v>
      </c>
      <c r="O9" s="84">
        <v>8</v>
      </c>
      <c r="P9" s="84">
        <v>5</v>
      </c>
      <c r="Q9" s="84">
        <v>10</v>
      </c>
      <c r="R9" s="84">
        <v>9</v>
      </c>
      <c r="S9" s="84">
        <v>6</v>
      </c>
      <c r="T9" s="84">
        <v>10</v>
      </c>
      <c r="U9" s="84">
        <v>10</v>
      </c>
      <c r="V9" s="84">
        <v>10</v>
      </c>
      <c r="W9" s="84">
        <v>5</v>
      </c>
      <c r="X9" s="84">
        <v>10</v>
      </c>
      <c r="Y9" s="84">
        <v>10</v>
      </c>
      <c r="Z9" s="84">
        <v>10</v>
      </c>
      <c r="AA9" s="84">
        <v>6</v>
      </c>
      <c r="AB9" s="84">
        <v>5</v>
      </c>
      <c r="AC9" s="84">
        <v>8</v>
      </c>
      <c r="AD9" s="84">
        <v>8</v>
      </c>
      <c r="AE9" s="84">
        <v>8</v>
      </c>
      <c r="AF9" s="84">
        <v>4</v>
      </c>
      <c r="AG9" s="84">
        <v>9</v>
      </c>
    </row>
    <row r="10" spans="1:33">
      <c r="A10" s="55">
        <v>4</v>
      </c>
      <c r="B10" s="81" t="s">
        <v>53</v>
      </c>
      <c r="C10" s="45"/>
      <c r="D10" s="84">
        <v>4</v>
      </c>
      <c r="E10" s="84">
        <v>8</v>
      </c>
      <c r="F10" s="84">
        <v>8</v>
      </c>
      <c r="G10" s="84">
        <v>8</v>
      </c>
      <c r="H10" s="84">
        <v>10</v>
      </c>
      <c r="I10" s="84">
        <v>8</v>
      </c>
      <c r="J10" s="84">
        <v>10</v>
      </c>
      <c r="K10" s="84">
        <v>7</v>
      </c>
      <c r="L10" s="84">
        <v>4</v>
      </c>
      <c r="M10" s="84">
        <v>6</v>
      </c>
      <c r="N10" s="84">
        <v>9</v>
      </c>
      <c r="O10" s="84">
        <v>7</v>
      </c>
      <c r="P10" s="84">
        <v>5</v>
      </c>
      <c r="Q10" s="84">
        <v>8</v>
      </c>
      <c r="R10" s="84">
        <v>4</v>
      </c>
      <c r="S10" s="84">
        <v>10</v>
      </c>
      <c r="T10" s="84">
        <v>5</v>
      </c>
      <c r="U10" s="84">
        <v>8</v>
      </c>
      <c r="V10" s="84">
        <v>6</v>
      </c>
      <c r="W10" s="84">
        <v>4</v>
      </c>
      <c r="X10" s="84">
        <v>4</v>
      </c>
      <c r="Y10" s="84">
        <v>7</v>
      </c>
      <c r="Z10" s="84">
        <v>4</v>
      </c>
      <c r="AA10" s="84">
        <v>8</v>
      </c>
      <c r="AB10" s="84">
        <v>7</v>
      </c>
      <c r="AC10" s="84">
        <v>7</v>
      </c>
      <c r="AD10" s="84">
        <v>10</v>
      </c>
      <c r="AE10" s="84">
        <v>5</v>
      </c>
      <c r="AF10" s="84">
        <v>4</v>
      </c>
      <c r="AG10" s="84">
        <v>8</v>
      </c>
    </row>
    <row r="11" spans="1:33">
      <c r="A11" s="55">
        <v>5</v>
      </c>
      <c r="B11" s="81" t="s">
        <v>55</v>
      </c>
      <c r="C11" s="45"/>
      <c r="D11" s="84">
        <v>5</v>
      </c>
      <c r="E11" s="84">
        <v>5</v>
      </c>
      <c r="F11" s="84">
        <v>9</v>
      </c>
      <c r="G11" s="84">
        <v>10</v>
      </c>
      <c r="H11" s="84">
        <v>6</v>
      </c>
      <c r="I11" s="84">
        <v>6</v>
      </c>
      <c r="J11" s="84">
        <v>8</v>
      </c>
      <c r="K11" s="84">
        <v>7</v>
      </c>
      <c r="L11" s="84">
        <v>8</v>
      </c>
      <c r="M11" s="84">
        <v>8</v>
      </c>
      <c r="N11" s="84">
        <v>5</v>
      </c>
      <c r="O11" s="84">
        <v>10</v>
      </c>
      <c r="P11" s="84">
        <v>6</v>
      </c>
      <c r="Q11" s="84">
        <v>6</v>
      </c>
      <c r="R11" s="84">
        <v>5</v>
      </c>
      <c r="S11" s="84">
        <v>7</v>
      </c>
      <c r="T11" s="84">
        <v>10</v>
      </c>
      <c r="U11" s="84">
        <v>7</v>
      </c>
      <c r="V11" s="84">
        <v>10</v>
      </c>
      <c r="W11" s="84">
        <v>10</v>
      </c>
      <c r="X11" s="84">
        <v>6</v>
      </c>
      <c r="Y11" s="84">
        <v>10</v>
      </c>
      <c r="Z11" s="84">
        <v>7</v>
      </c>
      <c r="AA11" s="84">
        <v>7</v>
      </c>
      <c r="AB11" s="84">
        <v>8</v>
      </c>
      <c r="AC11" s="84">
        <v>6</v>
      </c>
      <c r="AD11" s="84">
        <v>7</v>
      </c>
      <c r="AE11" s="84">
        <v>6</v>
      </c>
      <c r="AF11" s="84">
        <v>9</v>
      </c>
      <c r="AG11" s="84">
        <v>10</v>
      </c>
    </row>
    <row r="12" spans="1:33">
      <c r="A12" s="55">
        <v>6</v>
      </c>
      <c r="B12" s="81" t="s">
        <v>57</v>
      </c>
      <c r="C12" s="45"/>
      <c r="D12" s="84">
        <v>9</v>
      </c>
      <c r="E12" s="84">
        <v>6</v>
      </c>
      <c r="F12" s="84">
        <v>4</v>
      </c>
      <c r="G12" s="84">
        <v>4</v>
      </c>
      <c r="H12" s="84">
        <v>10</v>
      </c>
      <c r="I12" s="84">
        <v>8</v>
      </c>
      <c r="J12" s="84">
        <v>7</v>
      </c>
      <c r="K12" s="84">
        <v>10</v>
      </c>
      <c r="L12" s="84">
        <v>10</v>
      </c>
      <c r="M12" s="84">
        <v>8</v>
      </c>
      <c r="N12" s="84">
        <v>4</v>
      </c>
      <c r="O12" s="84">
        <v>6</v>
      </c>
      <c r="P12" s="84">
        <v>9</v>
      </c>
      <c r="Q12" s="84">
        <v>5</v>
      </c>
      <c r="R12" s="84">
        <v>6</v>
      </c>
      <c r="S12" s="84">
        <v>10</v>
      </c>
      <c r="T12" s="84">
        <v>10</v>
      </c>
      <c r="U12" s="84">
        <v>5</v>
      </c>
      <c r="V12" s="84">
        <v>4</v>
      </c>
      <c r="W12" s="84">
        <v>10</v>
      </c>
      <c r="X12" s="84">
        <v>9</v>
      </c>
      <c r="Y12" s="84">
        <v>4</v>
      </c>
      <c r="Z12" s="84">
        <v>4</v>
      </c>
      <c r="AA12" s="84">
        <v>9</v>
      </c>
      <c r="AB12" s="84">
        <v>7</v>
      </c>
      <c r="AC12" s="84">
        <v>5</v>
      </c>
      <c r="AD12" s="84">
        <v>7</v>
      </c>
      <c r="AE12" s="84">
        <v>5</v>
      </c>
      <c r="AF12" s="84">
        <v>8</v>
      </c>
      <c r="AG12" s="84">
        <v>9</v>
      </c>
    </row>
    <row r="13" spans="1:33">
      <c r="A13" s="55">
        <v>7</v>
      </c>
      <c r="B13" s="81" t="s">
        <v>59</v>
      </c>
      <c r="C13" s="45"/>
      <c r="D13" s="84">
        <v>4</v>
      </c>
      <c r="E13" s="84">
        <v>4</v>
      </c>
      <c r="F13" s="84">
        <v>8</v>
      </c>
      <c r="G13" s="84">
        <v>4</v>
      </c>
      <c r="H13" s="84">
        <v>10</v>
      </c>
      <c r="I13" s="84">
        <v>7</v>
      </c>
      <c r="J13" s="84">
        <v>9</v>
      </c>
      <c r="K13" s="84">
        <v>10</v>
      </c>
      <c r="L13" s="84">
        <v>7</v>
      </c>
      <c r="M13" s="84">
        <v>6</v>
      </c>
      <c r="N13" s="84">
        <v>8</v>
      </c>
      <c r="O13" s="84">
        <v>6</v>
      </c>
      <c r="P13" s="84">
        <v>9</v>
      </c>
      <c r="Q13" s="84">
        <v>6</v>
      </c>
      <c r="R13" s="84">
        <v>6</v>
      </c>
      <c r="S13" s="84">
        <v>5</v>
      </c>
      <c r="T13" s="84">
        <v>9</v>
      </c>
      <c r="U13" s="84">
        <v>4</v>
      </c>
      <c r="V13" s="84">
        <v>10</v>
      </c>
      <c r="W13" s="84">
        <v>5</v>
      </c>
      <c r="X13" s="84">
        <v>5</v>
      </c>
      <c r="Y13" s="84">
        <v>10</v>
      </c>
      <c r="Z13" s="84">
        <v>5</v>
      </c>
      <c r="AA13" s="84">
        <v>4</v>
      </c>
      <c r="AB13" s="84">
        <v>10</v>
      </c>
      <c r="AC13" s="84">
        <v>7</v>
      </c>
      <c r="AD13" s="84">
        <v>10</v>
      </c>
      <c r="AE13" s="84">
        <v>4</v>
      </c>
      <c r="AF13" s="84">
        <v>4</v>
      </c>
      <c r="AG13" s="84">
        <v>8</v>
      </c>
    </row>
    <row r="14" spans="1:33">
      <c r="A14" s="55">
        <v>8</v>
      </c>
      <c r="B14" s="81" t="s">
        <v>61</v>
      </c>
      <c r="C14" s="45"/>
      <c r="D14" s="84">
        <v>7</v>
      </c>
      <c r="E14" s="84">
        <v>8</v>
      </c>
      <c r="F14" s="84">
        <v>10</v>
      </c>
      <c r="G14" s="84">
        <v>10</v>
      </c>
      <c r="H14" s="84">
        <v>9</v>
      </c>
      <c r="I14" s="84">
        <v>9</v>
      </c>
      <c r="J14" s="84">
        <v>5</v>
      </c>
      <c r="K14" s="84">
        <v>10</v>
      </c>
      <c r="L14" s="84">
        <v>9</v>
      </c>
      <c r="M14" s="84">
        <v>8</v>
      </c>
      <c r="N14" s="84">
        <v>10</v>
      </c>
      <c r="O14" s="84">
        <v>6</v>
      </c>
      <c r="P14" s="84">
        <v>7</v>
      </c>
      <c r="Q14" s="84">
        <v>10</v>
      </c>
      <c r="R14" s="84">
        <v>8</v>
      </c>
      <c r="S14" s="84">
        <v>9</v>
      </c>
      <c r="T14" s="84">
        <v>9</v>
      </c>
      <c r="U14" s="84">
        <v>8</v>
      </c>
      <c r="V14" s="84">
        <v>6</v>
      </c>
      <c r="W14" s="84">
        <v>9</v>
      </c>
      <c r="X14" s="84">
        <v>9</v>
      </c>
      <c r="Y14" s="84">
        <v>6</v>
      </c>
      <c r="Z14" s="84">
        <v>5</v>
      </c>
      <c r="AA14" s="84">
        <v>8</v>
      </c>
      <c r="AB14" s="84">
        <v>8</v>
      </c>
      <c r="AC14" s="84">
        <v>9</v>
      </c>
      <c r="AD14" s="84">
        <v>10</v>
      </c>
      <c r="AE14" s="84">
        <v>7</v>
      </c>
      <c r="AF14" s="84">
        <v>10</v>
      </c>
      <c r="AG14" s="84">
        <v>10</v>
      </c>
    </row>
    <row r="15" spans="1:33">
      <c r="A15" s="55">
        <v>9</v>
      </c>
      <c r="B15" s="81" t="s">
        <v>63</v>
      </c>
      <c r="C15" s="45"/>
      <c r="D15" s="84">
        <v>6</v>
      </c>
      <c r="E15" s="84">
        <v>9</v>
      </c>
      <c r="F15" s="84">
        <v>9</v>
      </c>
      <c r="G15" s="84">
        <v>10</v>
      </c>
      <c r="H15" s="84">
        <v>10</v>
      </c>
      <c r="I15" s="84">
        <v>6</v>
      </c>
      <c r="J15" s="84">
        <v>5</v>
      </c>
      <c r="K15" s="84">
        <v>10</v>
      </c>
      <c r="L15" s="84">
        <v>6</v>
      </c>
      <c r="M15" s="84">
        <v>6</v>
      </c>
      <c r="N15" s="84">
        <v>5</v>
      </c>
      <c r="O15" s="84">
        <v>4</v>
      </c>
      <c r="P15" s="84">
        <v>6</v>
      </c>
      <c r="Q15" s="84">
        <v>8</v>
      </c>
      <c r="R15" s="84">
        <v>4</v>
      </c>
      <c r="S15" s="84">
        <v>9</v>
      </c>
      <c r="T15" s="84">
        <v>5</v>
      </c>
      <c r="U15" s="84">
        <v>10</v>
      </c>
      <c r="V15" s="84">
        <v>8</v>
      </c>
      <c r="W15" s="84">
        <v>7</v>
      </c>
      <c r="X15" s="84">
        <v>4</v>
      </c>
      <c r="Y15" s="84">
        <v>4</v>
      </c>
      <c r="Z15" s="84">
        <v>5</v>
      </c>
      <c r="AA15" s="84">
        <v>4</v>
      </c>
      <c r="AB15" s="84">
        <v>9</v>
      </c>
      <c r="AC15" s="84">
        <v>7</v>
      </c>
      <c r="AD15" s="84">
        <v>4</v>
      </c>
      <c r="AE15" s="84">
        <v>10</v>
      </c>
      <c r="AF15" s="84">
        <v>4</v>
      </c>
      <c r="AG15" s="84">
        <v>8</v>
      </c>
    </row>
    <row r="16" spans="1:33">
      <c r="A16" s="55">
        <v>10</v>
      </c>
      <c r="B16" s="81" t="s">
        <v>65</v>
      </c>
      <c r="C16" s="45"/>
      <c r="D16" s="84">
        <v>10</v>
      </c>
      <c r="E16" s="84">
        <v>6</v>
      </c>
      <c r="F16" s="84">
        <v>7</v>
      </c>
      <c r="G16" s="84">
        <v>7</v>
      </c>
      <c r="H16" s="84">
        <v>4</v>
      </c>
      <c r="I16" s="84">
        <v>8</v>
      </c>
      <c r="J16" s="84">
        <v>10</v>
      </c>
      <c r="K16" s="84">
        <v>7</v>
      </c>
      <c r="L16" s="84">
        <v>10</v>
      </c>
      <c r="M16" s="84">
        <v>10</v>
      </c>
      <c r="N16" s="84">
        <v>6</v>
      </c>
      <c r="O16" s="84">
        <v>10</v>
      </c>
      <c r="P16" s="84">
        <v>5</v>
      </c>
      <c r="Q16" s="84">
        <v>5</v>
      </c>
      <c r="R16" s="84">
        <v>7</v>
      </c>
      <c r="S16" s="84">
        <v>9</v>
      </c>
      <c r="T16" s="84">
        <v>8</v>
      </c>
      <c r="U16" s="84">
        <v>8</v>
      </c>
      <c r="V16" s="84">
        <v>6</v>
      </c>
      <c r="W16" s="84">
        <v>8</v>
      </c>
      <c r="X16" s="84">
        <v>4</v>
      </c>
      <c r="Y16" s="84">
        <v>5</v>
      </c>
      <c r="Z16" s="84">
        <v>8</v>
      </c>
      <c r="AA16" s="84">
        <v>8</v>
      </c>
      <c r="AB16" s="84">
        <v>8</v>
      </c>
      <c r="AC16" s="84">
        <v>5</v>
      </c>
      <c r="AD16" s="84">
        <v>5</v>
      </c>
      <c r="AE16" s="84">
        <v>7</v>
      </c>
      <c r="AF16" s="84">
        <v>8</v>
      </c>
      <c r="AG16" s="84">
        <v>7</v>
      </c>
    </row>
    <row r="17" spans="1:33">
      <c r="A17" s="55">
        <v>11</v>
      </c>
      <c r="B17" s="81" t="s">
        <v>67</v>
      </c>
      <c r="C17" s="45"/>
      <c r="D17" s="84">
        <v>5</v>
      </c>
      <c r="E17" s="84">
        <v>7</v>
      </c>
      <c r="F17" s="84">
        <v>8</v>
      </c>
      <c r="G17" s="84">
        <v>8</v>
      </c>
      <c r="H17" s="84">
        <v>10</v>
      </c>
      <c r="I17" s="84">
        <v>7</v>
      </c>
      <c r="J17" s="84">
        <v>6</v>
      </c>
      <c r="K17" s="84">
        <v>9</v>
      </c>
      <c r="L17" s="84">
        <v>10</v>
      </c>
      <c r="M17" s="84">
        <v>9</v>
      </c>
      <c r="N17" s="84">
        <v>5</v>
      </c>
      <c r="O17" s="84">
        <v>6</v>
      </c>
      <c r="P17" s="84">
        <v>4</v>
      </c>
      <c r="Q17" s="84">
        <v>5</v>
      </c>
      <c r="R17" s="84">
        <v>8</v>
      </c>
      <c r="S17" s="84">
        <v>5</v>
      </c>
      <c r="T17" s="84">
        <v>7</v>
      </c>
      <c r="U17" s="84">
        <v>4</v>
      </c>
      <c r="V17" s="84">
        <v>5</v>
      </c>
      <c r="W17" s="84">
        <v>8</v>
      </c>
      <c r="X17" s="84">
        <v>7</v>
      </c>
      <c r="Y17" s="84">
        <v>4</v>
      </c>
      <c r="Z17" s="84">
        <v>6</v>
      </c>
      <c r="AA17" s="84">
        <v>7</v>
      </c>
      <c r="AB17" s="84">
        <v>5</v>
      </c>
      <c r="AC17" s="84">
        <v>6</v>
      </c>
      <c r="AD17" s="84">
        <v>8</v>
      </c>
      <c r="AE17" s="84">
        <v>7</v>
      </c>
      <c r="AF17" s="84">
        <v>6</v>
      </c>
      <c r="AG17" s="84">
        <v>6</v>
      </c>
    </row>
    <row r="18" spans="1:33">
      <c r="A18" s="55">
        <v>12</v>
      </c>
      <c r="B18" s="81" t="s">
        <v>69</v>
      </c>
      <c r="C18" s="45"/>
      <c r="D18" s="84">
        <v>6</v>
      </c>
      <c r="E18" s="84">
        <v>6</v>
      </c>
      <c r="F18" s="84">
        <v>9</v>
      </c>
      <c r="G18" s="84">
        <v>4</v>
      </c>
      <c r="H18" s="84">
        <v>6</v>
      </c>
      <c r="I18" s="84">
        <v>5</v>
      </c>
      <c r="J18" s="84">
        <v>10</v>
      </c>
      <c r="K18" s="84">
        <v>9</v>
      </c>
      <c r="L18" s="84">
        <v>10</v>
      </c>
      <c r="M18" s="84">
        <v>7</v>
      </c>
      <c r="N18" s="84">
        <v>8</v>
      </c>
      <c r="O18" s="84">
        <v>7</v>
      </c>
      <c r="P18" s="84">
        <v>5</v>
      </c>
      <c r="Q18" s="84">
        <v>4</v>
      </c>
      <c r="R18" s="84">
        <v>7</v>
      </c>
      <c r="S18" s="84">
        <v>10</v>
      </c>
      <c r="T18" s="84">
        <v>6</v>
      </c>
      <c r="U18" s="84">
        <v>10</v>
      </c>
      <c r="V18" s="84">
        <v>8</v>
      </c>
      <c r="W18" s="84">
        <v>5</v>
      </c>
      <c r="X18" s="84">
        <v>5</v>
      </c>
      <c r="Y18" s="84">
        <v>7</v>
      </c>
      <c r="Z18" s="84">
        <v>4</v>
      </c>
      <c r="AA18" s="84">
        <v>8</v>
      </c>
      <c r="AB18" s="84">
        <v>7</v>
      </c>
      <c r="AC18" s="84">
        <v>8</v>
      </c>
      <c r="AD18" s="84">
        <v>4</v>
      </c>
      <c r="AE18" s="84">
        <v>5</v>
      </c>
      <c r="AF18" s="84">
        <v>5</v>
      </c>
      <c r="AG18" s="84">
        <v>4</v>
      </c>
    </row>
    <row r="19" spans="1:33">
      <c r="A19" s="55">
        <v>13</v>
      </c>
      <c r="B19" s="83" t="s">
        <v>73</v>
      </c>
      <c r="C19" s="45"/>
      <c r="D19" s="84">
        <v>4</v>
      </c>
      <c r="E19" s="84">
        <v>5</v>
      </c>
      <c r="F19" s="84">
        <v>5</v>
      </c>
      <c r="G19" s="84">
        <v>8</v>
      </c>
      <c r="H19" s="84">
        <v>8</v>
      </c>
      <c r="I19" s="84">
        <v>8</v>
      </c>
      <c r="J19" s="84">
        <v>5</v>
      </c>
      <c r="K19" s="84">
        <v>4</v>
      </c>
      <c r="L19" s="84">
        <v>7</v>
      </c>
      <c r="M19" s="84">
        <v>10</v>
      </c>
      <c r="N19" s="84">
        <v>10</v>
      </c>
      <c r="O19" s="84">
        <v>7</v>
      </c>
      <c r="P19" s="84">
        <v>5</v>
      </c>
      <c r="Q19" s="84">
        <v>9</v>
      </c>
      <c r="R19" s="84">
        <v>4</v>
      </c>
      <c r="S19" s="84">
        <v>4</v>
      </c>
      <c r="T19" s="84">
        <v>6</v>
      </c>
      <c r="U19" s="84">
        <v>6</v>
      </c>
      <c r="V19" s="84">
        <v>5</v>
      </c>
      <c r="W19" s="84">
        <v>6</v>
      </c>
      <c r="X19" s="84">
        <v>4</v>
      </c>
      <c r="Y19" s="84">
        <v>4</v>
      </c>
      <c r="Z19" s="84">
        <v>9</v>
      </c>
      <c r="AA19" s="84">
        <v>9</v>
      </c>
      <c r="AB19" s="84">
        <v>5</v>
      </c>
      <c r="AC19" s="84">
        <v>4</v>
      </c>
      <c r="AD19" s="84">
        <v>5</v>
      </c>
      <c r="AE19" s="84">
        <v>10</v>
      </c>
      <c r="AF19" s="84">
        <v>5</v>
      </c>
      <c r="AG19" s="84">
        <v>9</v>
      </c>
    </row>
    <row r="20" spans="1:33">
      <c r="A20" s="55">
        <v>14</v>
      </c>
      <c r="B20" s="81" t="s">
        <v>45</v>
      </c>
      <c r="C20" s="45"/>
      <c r="D20" s="84">
        <v>7</v>
      </c>
      <c r="E20" s="84">
        <v>5</v>
      </c>
      <c r="F20" s="84">
        <v>4</v>
      </c>
      <c r="G20" s="84">
        <v>9</v>
      </c>
      <c r="H20" s="84">
        <v>4</v>
      </c>
      <c r="I20" s="84">
        <v>7</v>
      </c>
      <c r="J20" s="84">
        <v>5</v>
      </c>
      <c r="K20" s="84">
        <v>9</v>
      </c>
      <c r="L20" s="84">
        <v>7</v>
      </c>
      <c r="M20" s="84">
        <v>8</v>
      </c>
      <c r="N20" s="84">
        <v>5</v>
      </c>
      <c r="O20" s="84">
        <v>7</v>
      </c>
      <c r="P20" s="84">
        <v>9</v>
      </c>
      <c r="Q20" s="84">
        <v>7</v>
      </c>
      <c r="R20" s="84">
        <v>4</v>
      </c>
      <c r="S20" s="84">
        <v>9</v>
      </c>
      <c r="T20" s="84">
        <v>4</v>
      </c>
      <c r="U20" s="84">
        <v>10</v>
      </c>
      <c r="V20" s="84">
        <v>9</v>
      </c>
      <c r="W20" s="84">
        <v>8</v>
      </c>
      <c r="X20" s="84">
        <v>6</v>
      </c>
      <c r="Y20" s="84">
        <v>10</v>
      </c>
      <c r="Z20" s="84">
        <v>7</v>
      </c>
      <c r="AA20" s="84">
        <v>7</v>
      </c>
      <c r="AB20" s="84">
        <v>5</v>
      </c>
      <c r="AC20" s="84">
        <v>7</v>
      </c>
      <c r="AD20" s="84">
        <v>9</v>
      </c>
      <c r="AE20" s="84">
        <v>10</v>
      </c>
      <c r="AF20" s="84">
        <v>7</v>
      </c>
      <c r="AG20" s="84">
        <v>8</v>
      </c>
    </row>
    <row r="21" spans="1:33">
      <c r="A21" s="55">
        <v>15</v>
      </c>
      <c r="B21" s="83" t="s">
        <v>71</v>
      </c>
      <c r="C21" s="45"/>
      <c r="D21" s="84">
        <v>7</v>
      </c>
      <c r="E21" s="84">
        <v>7</v>
      </c>
      <c r="F21" s="84">
        <v>5</v>
      </c>
      <c r="G21" s="84">
        <v>9</v>
      </c>
      <c r="H21" s="84">
        <v>4</v>
      </c>
      <c r="I21" s="84">
        <v>5</v>
      </c>
      <c r="J21" s="84">
        <v>9</v>
      </c>
      <c r="K21" s="84">
        <v>4</v>
      </c>
      <c r="L21" s="84">
        <v>8</v>
      </c>
      <c r="M21" s="84">
        <v>9</v>
      </c>
      <c r="N21" s="84">
        <v>5</v>
      </c>
      <c r="O21" s="84">
        <v>8</v>
      </c>
      <c r="P21" s="84">
        <v>6</v>
      </c>
      <c r="Q21" s="84">
        <v>9</v>
      </c>
      <c r="R21" s="84">
        <v>4</v>
      </c>
      <c r="S21" s="84">
        <v>7</v>
      </c>
      <c r="T21" s="84">
        <v>4</v>
      </c>
      <c r="U21" s="84">
        <v>8</v>
      </c>
      <c r="V21" s="84">
        <v>4</v>
      </c>
      <c r="W21" s="84">
        <v>6</v>
      </c>
      <c r="X21" s="84">
        <v>10</v>
      </c>
      <c r="Y21" s="84">
        <v>7</v>
      </c>
      <c r="Z21" s="84">
        <v>9</v>
      </c>
      <c r="AA21" s="84">
        <v>9</v>
      </c>
      <c r="AB21" s="84">
        <v>5</v>
      </c>
      <c r="AC21" s="84">
        <v>4</v>
      </c>
      <c r="AD21" s="84">
        <v>4</v>
      </c>
      <c r="AE21" s="84">
        <v>7</v>
      </c>
      <c r="AF21" s="84">
        <v>10</v>
      </c>
      <c r="AG21" s="84">
        <v>9</v>
      </c>
    </row>
    <row r="22" spans="1:33">
      <c r="A22" s="55">
        <v>16</v>
      </c>
      <c r="B22" s="83" t="s">
        <v>72</v>
      </c>
      <c r="C22" s="45"/>
      <c r="D22" s="84">
        <v>4</v>
      </c>
      <c r="E22" s="84">
        <v>4</v>
      </c>
      <c r="F22" s="84">
        <v>7</v>
      </c>
      <c r="G22" s="84">
        <v>5</v>
      </c>
      <c r="H22" s="84">
        <v>4</v>
      </c>
      <c r="I22" s="84">
        <v>10</v>
      </c>
      <c r="J22" s="84">
        <v>9</v>
      </c>
      <c r="K22" s="84">
        <v>4</v>
      </c>
      <c r="L22" s="84">
        <v>8</v>
      </c>
      <c r="M22" s="84">
        <v>5</v>
      </c>
      <c r="N22" s="84">
        <v>5</v>
      </c>
      <c r="O22" s="84">
        <v>7</v>
      </c>
      <c r="P22" s="84">
        <v>6</v>
      </c>
      <c r="Q22" s="84">
        <v>9</v>
      </c>
      <c r="R22" s="84">
        <v>5</v>
      </c>
      <c r="S22" s="84">
        <v>10</v>
      </c>
      <c r="T22" s="84">
        <v>4</v>
      </c>
      <c r="U22" s="84">
        <v>10</v>
      </c>
      <c r="V22" s="84">
        <v>8</v>
      </c>
      <c r="W22" s="84">
        <v>10</v>
      </c>
      <c r="X22" s="84">
        <v>7</v>
      </c>
      <c r="Y22" s="84">
        <v>8</v>
      </c>
      <c r="Z22" s="84">
        <v>10</v>
      </c>
      <c r="AA22" s="84">
        <v>8</v>
      </c>
      <c r="AB22" s="84">
        <v>10</v>
      </c>
      <c r="AC22" s="84">
        <v>5</v>
      </c>
      <c r="AD22" s="84">
        <v>10</v>
      </c>
      <c r="AE22" s="84">
        <v>5</v>
      </c>
      <c r="AF22" s="84">
        <v>7</v>
      </c>
      <c r="AG22" s="84">
        <v>10</v>
      </c>
    </row>
  </sheetData>
  <mergeCells count="41">
    <mergeCell ref="S4:W4"/>
    <mergeCell ref="X4:AB4"/>
    <mergeCell ref="AC4:AG4"/>
    <mergeCell ref="A4:A6"/>
    <mergeCell ref="B4:B6"/>
    <mergeCell ref="D4:H4"/>
    <mergeCell ref="I4:M4"/>
    <mergeCell ref="N4:R4"/>
    <mergeCell ref="AG2:AG3"/>
    <mergeCell ref="X2:X3"/>
    <mergeCell ref="Y2:Y3"/>
    <mergeCell ref="Z2:Z3"/>
    <mergeCell ref="AA2:AA3"/>
    <mergeCell ref="AB2:AB3"/>
    <mergeCell ref="AC2:AC3"/>
    <mergeCell ref="V2:V3"/>
    <mergeCell ref="A3:C3"/>
    <mergeCell ref="AD2:AD3"/>
    <mergeCell ref="AE2:AE3"/>
    <mergeCell ref="AF2:AF3"/>
    <mergeCell ref="Q2:Q3"/>
    <mergeCell ref="R2:R3"/>
    <mergeCell ref="S2:S3"/>
    <mergeCell ref="T2:T3"/>
    <mergeCell ref="U2:U3"/>
    <mergeCell ref="A1:AG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W2:W3"/>
    <mergeCell ref="L2:L3"/>
    <mergeCell ref="M2:M3"/>
    <mergeCell ref="N2:N3"/>
    <mergeCell ref="O2:O3"/>
    <mergeCell ref="P2:P3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2"/>
  <sheetViews>
    <sheetView zoomScale="70" zoomScaleNormal="70" workbookViewId="0">
      <selection activeCell="N20" sqref="N20"/>
    </sheetView>
  </sheetViews>
  <sheetFormatPr defaultRowHeight="15.75"/>
  <cols>
    <col min="1" max="1" width="5.42578125" style="38" customWidth="1"/>
    <col min="2" max="2" width="28.85546875" style="43" customWidth="1"/>
    <col min="3" max="3" width="8.28515625" style="43" customWidth="1"/>
    <col min="4" max="33" width="9.5703125" style="43" customWidth="1"/>
    <col min="34" max="16384" width="9.140625" style="43"/>
  </cols>
  <sheetData>
    <row r="1" spans="1:33" ht="89.25" customHeight="1">
      <c r="A1" s="110" t="s">
        <v>76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2" spans="1:33" ht="21" customHeight="1">
      <c r="A2" s="102" t="s">
        <v>77</v>
      </c>
      <c r="B2" s="102"/>
      <c r="C2" s="102"/>
      <c r="D2" s="103" t="s">
        <v>30</v>
      </c>
      <c r="E2" s="103" t="s">
        <v>31</v>
      </c>
      <c r="F2" s="103" t="s">
        <v>32</v>
      </c>
      <c r="G2" s="103" t="s">
        <v>33</v>
      </c>
      <c r="H2" s="103" t="s">
        <v>34</v>
      </c>
      <c r="I2" s="104" t="s">
        <v>30</v>
      </c>
      <c r="J2" s="104" t="s">
        <v>31</v>
      </c>
      <c r="K2" s="104" t="s">
        <v>32</v>
      </c>
      <c r="L2" s="104" t="s">
        <v>33</v>
      </c>
      <c r="M2" s="104" t="s">
        <v>34</v>
      </c>
      <c r="N2" s="105" t="s">
        <v>30</v>
      </c>
      <c r="O2" s="105" t="s">
        <v>31</v>
      </c>
      <c r="P2" s="105" t="s">
        <v>32</v>
      </c>
      <c r="Q2" s="105" t="s">
        <v>33</v>
      </c>
      <c r="R2" s="105" t="s">
        <v>34</v>
      </c>
      <c r="S2" s="108" t="s">
        <v>30</v>
      </c>
      <c r="T2" s="108" t="s">
        <v>31</v>
      </c>
      <c r="U2" s="108" t="s">
        <v>32</v>
      </c>
      <c r="V2" s="108" t="s">
        <v>33</v>
      </c>
      <c r="W2" s="108" t="s">
        <v>34</v>
      </c>
      <c r="X2" s="112" t="s">
        <v>30</v>
      </c>
      <c r="Y2" s="112" t="s">
        <v>31</v>
      </c>
      <c r="Z2" s="112" t="s">
        <v>32</v>
      </c>
      <c r="AA2" s="112" t="s">
        <v>33</v>
      </c>
      <c r="AB2" s="112" t="s">
        <v>34</v>
      </c>
      <c r="AC2" s="107" t="s">
        <v>30</v>
      </c>
      <c r="AD2" s="107" t="s">
        <v>31</v>
      </c>
      <c r="AE2" s="107" t="s">
        <v>32</v>
      </c>
      <c r="AF2" s="107" t="s">
        <v>33</v>
      </c>
      <c r="AG2" s="107" t="s">
        <v>34</v>
      </c>
    </row>
    <row r="3" spans="1:33" ht="21" customHeight="1">
      <c r="A3" s="102" t="s">
        <v>27</v>
      </c>
      <c r="B3" s="102"/>
      <c r="C3" s="102"/>
      <c r="D3" s="103"/>
      <c r="E3" s="103"/>
      <c r="F3" s="103"/>
      <c r="G3" s="103"/>
      <c r="H3" s="103"/>
      <c r="I3" s="104"/>
      <c r="J3" s="104"/>
      <c r="K3" s="104"/>
      <c r="L3" s="104"/>
      <c r="M3" s="104"/>
      <c r="N3" s="105"/>
      <c r="O3" s="105"/>
      <c r="P3" s="105"/>
      <c r="Q3" s="105"/>
      <c r="R3" s="105"/>
      <c r="S3" s="109"/>
      <c r="T3" s="109"/>
      <c r="U3" s="109"/>
      <c r="V3" s="109"/>
      <c r="W3" s="109"/>
      <c r="X3" s="113"/>
      <c r="Y3" s="113"/>
      <c r="Z3" s="113"/>
      <c r="AA3" s="113"/>
      <c r="AB3" s="113"/>
      <c r="AC3" s="107"/>
      <c r="AD3" s="107"/>
      <c r="AE3" s="107"/>
      <c r="AF3" s="107"/>
      <c r="AG3" s="107"/>
    </row>
    <row r="4" spans="1:33" ht="27" customHeight="1">
      <c r="A4" s="86"/>
      <c r="B4" s="88"/>
      <c r="C4" s="51"/>
      <c r="D4" s="103" t="s">
        <v>5</v>
      </c>
      <c r="E4" s="103"/>
      <c r="F4" s="103"/>
      <c r="G4" s="103"/>
      <c r="H4" s="103"/>
      <c r="I4" s="104" t="s">
        <v>6</v>
      </c>
      <c r="J4" s="104"/>
      <c r="K4" s="104"/>
      <c r="L4" s="104"/>
      <c r="M4" s="104"/>
      <c r="N4" s="105" t="s">
        <v>10</v>
      </c>
      <c r="O4" s="105"/>
      <c r="P4" s="105"/>
      <c r="Q4" s="105"/>
      <c r="R4" s="105"/>
      <c r="S4" s="117" t="s">
        <v>11</v>
      </c>
      <c r="T4" s="118"/>
      <c r="U4" s="118"/>
      <c r="V4" s="118"/>
      <c r="W4" s="119"/>
      <c r="X4" s="117" t="s">
        <v>12</v>
      </c>
      <c r="Y4" s="118"/>
      <c r="Z4" s="118"/>
      <c r="AA4" s="118"/>
      <c r="AB4" s="119"/>
      <c r="AC4" s="107" t="s">
        <v>14</v>
      </c>
      <c r="AD4" s="107"/>
      <c r="AE4" s="107"/>
      <c r="AF4" s="107"/>
      <c r="AG4" s="107"/>
    </row>
    <row r="5" spans="1:33" ht="16.5">
      <c r="A5" s="86"/>
      <c r="B5" s="88"/>
      <c r="C5" s="62" t="s">
        <v>3</v>
      </c>
      <c r="D5" s="60">
        <v>10</v>
      </c>
      <c r="E5" s="60">
        <v>10</v>
      </c>
      <c r="F5" s="60">
        <v>10</v>
      </c>
      <c r="G5" s="60">
        <v>10</v>
      </c>
      <c r="H5" s="60">
        <v>10</v>
      </c>
      <c r="I5" s="60">
        <v>10</v>
      </c>
      <c r="J5" s="60">
        <v>10</v>
      </c>
      <c r="K5" s="60">
        <v>10</v>
      </c>
      <c r="L5" s="60">
        <v>10</v>
      </c>
      <c r="M5" s="60">
        <v>10</v>
      </c>
      <c r="N5" s="60">
        <v>10</v>
      </c>
      <c r="O5" s="60">
        <v>10</v>
      </c>
      <c r="P5" s="60">
        <v>10</v>
      </c>
      <c r="Q5" s="60">
        <v>10</v>
      </c>
      <c r="R5" s="60">
        <v>10</v>
      </c>
      <c r="S5" s="60">
        <v>10</v>
      </c>
      <c r="T5" s="60">
        <v>10</v>
      </c>
      <c r="U5" s="60">
        <v>10</v>
      </c>
      <c r="V5" s="60">
        <v>10</v>
      </c>
      <c r="W5" s="60">
        <v>10</v>
      </c>
      <c r="X5" s="60">
        <v>10</v>
      </c>
      <c r="Y5" s="60">
        <v>10</v>
      </c>
      <c r="Z5" s="60">
        <v>10</v>
      </c>
      <c r="AA5" s="60">
        <v>10</v>
      </c>
      <c r="AB5" s="60">
        <v>10</v>
      </c>
      <c r="AC5" s="60">
        <v>10</v>
      </c>
      <c r="AD5" s="60">
        <v>10</v>
      </c>
      <c r="AE5" s="60">
        <v>10</v>
      </c>
      <c r="AF5" s="60">
        <v>10</v>
      </c>
      <c r="AG5" s="60">
        <v>10</v>
      </c>
    </row>
    <row r="6" spans="1:33" ht="16.5">
      <c r="A6" s="86"/>
      <c r="B6" s="88"/>
      <c r="C6" s="62" t="s">
        <v>4</v>
      </c>
      <c r="D6" s="60">
        <f>D5/2</f>
        <v>5</v>
      </c>
      <c r="E6" s="60">
        <f t="shared" ref="E6:AG6" si="0">E5/2</f>
        <v>5</v>
      </c>
      <c r="F6" s="60">
        <f t="shared" si="0"/>
        <v>5</v>
      </c>
      <c r="G6" s="60">
        <f t="shared" si="0"/>
        <v>5</v>
      </c>
      <c r="H6" s="60">
        <f t="shared" si="0"/>
        <v>5</v>
      </c>
      <c r="I6" s="60">
        <f t="shared" si="0"/>
        <v>5</v>
      </c>
      <c r="J6" s="60">
        <f t="shared" si="0"/>
        <v>5</v>
      </c>
      <c r="K6" s="60">
        <f t="shared" si="0"/>
        <v>5</v>
      </c>
      <c r="L6" s="60">
        <f t="shared" si="0"/>
        <v>5</v>
      </c>
      <c r="M6" s="60">
        <f t="shared" si="0"/>
        <v>5</v>
      </c>
      <c r="N6" s="60">
        <f t="shared" si="0"/>
        <v>5</v>
      </c>
      <c r="O6" s="60">
        <f t="shared" si="0"/>
        <v>5</v>
      </c>
      <c r="P6" s="60">
        <f t="shared" si="0"/>
        <v>5</v>
      </c>
      <c r="Q6" s="60">
        <f t="shared" si="0"/>
        <v>5</v>
      </c>
      <c r="R6" s="60">
        <f t="shared" si="0"/>
        <v>5</v>
      </c>
      <c r="S6" s="60">
        <f t="shared" si="0"/>
        <v>5</v>
      </c>
      <c r="T6" s="60">
        <f t="shared" si="0"/>
        <v>5</v>
      </c>
      <c r="U6" s="60">
        <f t="shared" si="0"/>
        <v>5</v>
      </c>
      <c r="V6" s="60">
        <f t="shared" si="0"/>
        <v>5</v>
      </c>
      <c r="W6" s="60">
        <f t="shared" si="0"/>
        <v>5</v>
      </c>
      <c r="X6" s="60">
        <f t="shared" si="0"/>
        <v>5</v>
      </c>
      <c r="Y6" s="60">
        <f t="shared" si="0"/>
        <v>5</v>
      </c>
      <c r="Z6" s="60">
        <f t="shared" si="0"/>
        <v>5</v>
      </c>
      <c r="AA6" s="60">
        <f t="shared" si="0"/>
        <v>5</v>
      </c>
      <c r="AB6" s="60">
        <f t="shared" si="0"/>
        <v>5</v>
      </c>
      <c r="AC6" s="60">
        <f t="shared" si="0"/>
        <v>5</v>
      </c>
      <c r="AD6" s="60">
        <f t="shared" si="0"/>
        <v>5</v>
      </c>
      <c r="AE6" s="60">
        <f t="shared" si="0"/>
        <v>5</v>
      </c>
      <c r="AF6" s="60">
        <f t="shared" si="0"/>
        <v>5</v>
      </c>
      <c r="AG6" s="60">
        <f t="shared" si="0"/>
        <v>5</v>
      </c>
    </row>
    <row r="8" spans="1:33" ht="26.25" customHeight="1">
      <c r="B8" s="23" t="s">
        <v>8</v>
      </c>
      <c r="C8" s="16"/>
      <c r="D8" s="69">
        <f>COUNT('Data Entry for PO &amp; PSO'!D7:D22)</f>
        <v>16</v>
      </c>
      <c r="E8" s="69">
        <f>COUNT('Data Entry for PO &amp; PSO'!E7:E22)</f>
        <v>16</v>
      </c>
      <c r="F8" s="69">
        <f>COUNT('Data Entry for PO &amp; PSO'!F7:F22)</f>
        <v>16</v>
      </c>
      <c r="G8" s="69">
        <f>COUNT('Data Entry for PO &amp; PSO'!G7:G22)</f>
        <v>16</v>
      </c>
      <c r="H8" s="69">
        <f>COUNT('Data Entry for PO &amp; PSO'!H7:H22)</f>
        <v>16</v>
      </c>
      <c r="I8" s="67">
        <f>COUNT('Data Entry for PO &amp; PSO'!I7:I22)</f>
        <v>16</v>
      </c>
      <c r="J8" s="67">
        <f>COUNT('Data Entry for PO &amp; PSO'!J7:J22)</f>
        <v>16</v>
      </c>
      <c r="K8" s="67">
        <f>COUNT('Data Entry for PO &amp; PSO'!K7:K22)</f>
        <v>16</v>
      </c>
      <c r="L8" s="67">
        <f>COUNT('Data Entry for PO &amp; PSO'!L7:L22)</f>
        <v>16</v>
      </c>
      <c r="M8" s="67">
        <f>COUNT('Data Entry for PO &amp; PSO'!M7:M22)</f>
        <v>16</v>
      </c>
      <c r="N8" s="35">
        <f>COUNT('Data Entry for PO &amp; PSO'!N7:N22)</f>
        <v>16</v>
      </c>
      <c r="O8" s="35">
        <f>COUNT('Data Entry for PO &amp; PSO'!O7:O22)</f>
        <v>16</v>
      </c>
      <c r="P8" s="35">
        <f>COUNT('Data Entry for PO &amp; PSO'!P7:P22)</f>
        <v>16</v>
      </c>
      <c r="Q8" s="35">
        <f>COUNT('Data Entry for PO &amp; PSO'!Q7:Q22)</f>
        <v>16</v>
      </c>
      <c r="R8" s="35">
        <f>COUNT('Data Entry for PO &amp; PSO'!R7:R22)</f>
        <v>16</v>
      </c>
      <c r="S8" s="67">
        <f>COUNT('Data Entry for PO &amp; PSO'!S7:S22)</f>
        <v>16</v>
      </c>
      <c r="T8" s="67">
        <f>COUNT('Data Entry for PO &amp; PSO'!T7:T22)</f>
        <v>16</v>
      </c>
      <c r="U8" s="67">
        <f>COUNT('Data Entry for PO &amp; PSO'!U7:U22)</f>
        <v>16</v>
      </c>
      <c r="V8" s="67">
        <f>COUNT('Data Entry for PO &amp; PSO'!V7:V22)</f>
        <v>16</v>
      </c>
      <c r="W8" s="67">
        <f>COUNT('Data Entry for PO &amp; PSO'!W7:W22)</f>
        <v>16</v>
      </c>
      <c r="X8" s="69">
        <f>COUNT('Data Entry for PO &amp; PSO'!X7:X22)</f>
        <v>16</v>
      </c>
      <c r="Y8" s="69">
        <f>COUNT('Data Entry for PO &amp; PSO'!Y7:Y22)</f>
        <v>16</v>
      </c>
      <c r="Z8" s="69">
        <f>COUNT('Data Entry for PO &amp; PSO'!Z7:Z22)</f>
        <v>16</v>
      </c>
      <c r="AA8" s="69">
        <f>COUNT('Data Entry for PO &amp; PSO'!AA7:AA22)</f>
        <v>16</v>
      </c>
      <c r="AB8" s="69">
        <f>COUNT('Data Entry for PO &amp; PSO'!AB7:AB22)</f>
        <v>16</v>
      </c>
      <c r="AC8" s="68">
        <f>COUNT('Data Entry for PO &amp; PSO'!AC7:AC22)</f>
        <v>16</v>
      </c>
      <c r="AD8" s="68">
        <f>COUNT('Data Entry for PO &amp; PSO'!AD7:AD22)</f>
        <v>16</v>
      </c>
      <c r="AE8" s="68">
        <f>COUNT('Data Entry for PO &amp; PSO'!AE7:AE22)</f>
        <v>16</v>
      </c>
      <c r="AF8" s="68">
        <f>COUNT('Data Entry for PO &amp; PSO'!AF7:AF22)</f>
        <v>16</v>
      </c>
      <c r="AG8" s="68">
        <f>COUNT('Data Entry for PO &amp; PSO'!AG7:AG22)</f>
        <v>16</v>
      </c>
    </row>
    <row r="9" spans="1:33" ht="26.25" customHeight="1">
      <c r="B9" s="23" t="s">
        <v>41</v>
      </c>
      <c r="C9" s="16"/>
      <c r="D9" s="69">
        <f>COUNTIF('Data Entry for PO &amp; PSO'!$D$7:$D$22,"&gt;4")</f>
        <v>12</v>
      </c>
      <c r="E9" s="69">
        <f>COUNTIF('Data Entry for PO &amp; PSO'!E7:E22,"&gt;4")</f>
        <v>14</v>
      </c>
      <c r="F9" s="69">
        <f>COUNTIF('Data Entry for PO &amp; PSO'!F7:F22,"&gt;4")</f>
        <v>13</v>
      </c>
      <c r="G9" s="69">
        <f>COUNTIF('Data Entry for PO &amp; PSO'!G7:G22,"&gt;4")</f>
        <v>13</v>
      </c>
      <c r="H9" s="69">
        <f>COUNTIF('Data Entry for PO &amp; PSO'!H7:H22,"&gt;4")</f>
        <v>10</v>
      </c>
      <c r="I9" s="67">
        <f>COUNTIF('Data Entry for PO &amp; PSO'!I7:I22,"&gt;4")</f>
        <v>16</v>
      </c>
      <c r="J9" s="67">
        <f>COUNTIF('Data Entry for PO &amp; PSO'!J7:J22,"&gt;4")</f>
        <v>15</v>
      </c>
      <c r="K9" s="67">
        <f>COUNTIF('Data Entry for PO &amp; PSO'!K7:K22,"&gt;4")</f>
        <v>12</v>
      </c>
      <c r="L9" s="67">
        <f>COUNTIF('Data Entry for PO &amp; PSO'!L7:L22,"&gt;4")</f>
        <v>15</v>
      </c>
      <c r="M9" s="67">
        <f>COUNTIF('Data Entry for PO &amp; PSO'!M7:M22,"&gt;4")</f>
        <v>16</v>
      </c>
      <c r="N9" s="35">
        <f>COUNTIF('Data Entry for PO &amp; PSO'!N7:N22,"&gt;4")</f>
        <v>15</v>
      </c>
      <c r="O9" s="35">
        <f>COUNTIF('Data Entry for PO &amp; PSO'!O7:O22,"&gt;4")</f>
        <v>15</v>
      </c>
      <c r="P9" s="35">
        <f>COUNTIF('Data Entry for PO &amp; PSO'!P7:P22,"&gt;4")</f>
        <v>15</v>
      </c>
      <c r="Q9" s="35">
        <f>COUNTIF('Data Entry for PO &amp; PSO'!Q7:Q22,"&gt;4")</f>
        <v>14</v>
      </c>
      <c r="R9" s="35">
        <f>COUNTIF('Data Entry for PO &amp; PSO'!R7:R22,"&gt;4")</f>
        <v>11</v>
      </c>
      <c r="S9" s="67">
        <f>COUNTIF('Data Entry for PO &amp; PSO'!S7:S22,"&gt;4")</f>
        <v>15</v>
      </c>
      <c r="T9" s="67">
        <f>COUNTIF('Data Entry for PO &amp; PSO'!T7:T22,"&gt;4")</f>
        <v>13</v>
      </c>
      <c r="U9" s="67">
        <f>COUNTIF('Data Entry for PO &amp; PSO'!U7:U22,"&gt;4")</f>
        <v>14</v>
      </c>
      <c r="V9" s="67">
        <f>COUNTIF('Data Entry for PO &amp; PSO'!V7:V22,"&gt;4")</f>
        <v>14</v>
      </c>
      <c r="W9" s="67">
        <f>COUNTIF('Data Entry for PO &amp; PSO'!W7:W22,"&gt;4")</f>
        <v>14</v>
      </c>
      <c r="X9" s="69">
        <f>COUNTIF('Data Entry for PO &amp; PSO'!X7:X22,"&gt;4")</f>
        <v>12</v>
      </c>
      <c r="Y9" s="69">
        <f>COUNTIF('Data Entry for PO &amp; PSO'!Y7:Y22,"&gt;4")</f>
        <v>11</v>
      </c>
      <c r="Z9" s="69">
        <f>COUNTIF('Data Entry for PO &amp; PSO'!Z7:Z22,"&gt;4")</f>
        <v>13</v>
      </c>
      <c r="AA9" s="69">
        <f>COUNTIF('Data Entry for PO &amp; PSO'!AA7:AA22,"&gt;4")</f>
        <v>14</v>
      </c>
      <c r="AB9" s="69">
        <f>COUNTIF('Data Entry for PO &amp; PSO'!AB7:AB22,"&gt;4")</f>
        <v>16</v>
      </c>
      <c r="AC9" s="68">
        <f>COUNTIF('Data Entry for PO &amp; PSO'!AC7:AC22,"&gt;4")</f>
        <v>14</v>
      </c>
      <c r="AD9" s="68">
        <f>COUNTIF('Data Entry for PO &amp; PSO'!AD7:AD22,"&gt;4")</f>
        <v>12</v>
      </c>
      <c r="AE9" s="68">
        <f>COUNTIF('Data Entry for PO &amp; PSO'!AE7:AE22,"&gt;4")</f>
        <v>14</v>
      </c>
      <c r="AF9" s="68">
        <f>COUNTIF('Data Entry for PO &amp; PSO'!AF7:AF22,"&gt;4")</f>
        <v>12</v>
      </c>
      <c r="AG9" s="68">
        <f>COUNTIF('Data Entry for PO &amp; PSO'!AG7:AG22,"&gt;4")</f>
        <v>15</v>
      </c>
    </row>
    <row r="10" spans="1:33" ht="25.5" customHeight="1">
      <c r="B10" s="48" t="s">
        <v>42</v>
      </c>
      <c r="C10" s="16"/>
      <c r="D10" s="77">
        <f>D9/D8*100</f>
        <v>75</v>
      </c>
      <c r="E10" s="77">
        <f t="shared" ref="E10:AG10" si="1">E9/E8*100</f>
        <v>87.5</v>
      </c>
      <c r="F10" s="77">
        <f t="shared" si="1"/>
        <v>81.25</v>
      </c>
      <c r="G10" s="77">
        <f t="shared" si="1"/>
        <v>81.25</v>
      </c>
      <c r="H10" s="77">
        <f t="shared" si="1"/>
        <v>62.5</v>
      </c>
      <c r="I10" s="78">
        <f t="shared" si="1"/>
        <v>100</v>
      </c>
      <c r="J10" s="78">
        <f t="shared" si="1"/>
        <v>93.75</v>
      </c>
      <c r="K10" s="78">
        <f t="shared" si="1"/>
        <v>75</v>
      </c>
      <c r="L10" s="78">
        <f t="shared" si="1"/>
        <v>93.75</v>
      </c>
      <c r="M10" s="78">
        <f t="shared" si="1"/>
        <v>100</v>
      </c>
      <c r="N10" s="79">
        <f t="shared" si="1"/>
        <v>93.75</v>
      </c>
      <c r="O10" s="79">
        <f t="shared" si="1"/>
        <v>93.75</v>
      </c>
      <c r="P10" s="79">
        <f t="shared" si="1"/>
        <v>93.75</v>
      </c>
      <c r="Q10" s="79">
        <f t="shared" si="1"/>
        <v>87.5</v>
      </c>
      <c r="R10" s="79">
        <f t="shared" si="1"/>
        <v>68.75</v>
      </c>
      <c r="S10" s="78">
        <f t="shared" si="1"/>
        <v>93.75</v>
      </c>
      <c r="T10" s="78">
        <f t="shared" si="1"/>
        <v>81.25</v>
      </c>
      <c r="U10" s="78">
        <f t="shared" si="1"/>
        <v>87.5</v>
      </c>
      <c r="V10" s="78">
        <f t="shared" si="1"/>
        <v>87.5</v>
      </c>
      <c r="W10" s="78">
        <f t="shared" si="1"/>
        <v>87.5</v>
      </c>
      <c r="X10" s="77">
        <f t="shared" si="1"/>
        <v>75</v>
      </c>
      <c r="Y10" s="77">
        <f t="shared" si="1"/>
        <v>68.75</v>
      </c>
      <c r="Z10" s="77">
        <f t="shared" si="1"/>
        <v>81.25</v>
      </c>
      <c r="AA10" s="77">
        <f t="shared" si="1"/>
        <v>87.5</v>
      </c>
      <c r="AB10" s="77">
        <f t="shared" si="1"/>
        <v>100</v>
      </c>
      <c r="AC10" s="80">
        <f t="shared" si="1"/>
        <v>87.5</v>
      </c>
      <c r="AD10" s="80">
        <f t="shared" si="1"/>
        <v>75</v>
      </c>
      <c r="AE10" s="80">
        <f t="shared" si="1"/>
        <v>87.5</v>
      </c>
      <c r="AF10" s="80">
        <f t="shared" si="1"/>
        <v>75</v>
      </c>
      <c r="AG10" s="80">
        <f t="shared" si="1"/>
        <v>93.75</v>
      </c>
    </row>
    <row r="11" spans="1:33" ht="24.75" customHeight="1">
      <c r="B11" s="65" t="s">
        <v>35</v>
      </c>
      <c r="C11" s="66"/>
      <c r="D11" s="123">
        <f>SUM(D10:H10)/5</f>
        <v>77.5</v>
      </c>
      <c r="E11" s="124"/>
      <c r="F11" s="124"/>
      <c r="G11" s="124"/>
      <c r="H11" s="125"/>
      <c r="I11" s="123">
        <f t="shared" ref="I11" si="2">SUM(I10:M10)/5</f>
        <v>92.5</v>
      </c>
      <c r="J11" s="124"/>
      <c r="K11" s="124"/>
      <c r="L11" s="124"/>
      <c r="M11" s="125"/>
      <c r="N11" s="123">
        <f t="shared" ref="N11" si="3">SUM(N10:R10)/5</f>
        <v>87.5</v>
      </c>
      <c r="O11" s="124"/>
      <c r="P11" s="124"/>
      <c r="Q11" s="124"/>
      <c r="R11" s="125"/>
      <c r="S11" s="123">
        <f t="shared" ref="S11" si="4">SUM(S10:W10)/5</f>
        <v>87.5</v>
      </c>
      <c r="T11" s="124"/>
      <c r="U11" s="124"/>
      <c r="V11" s="124"/>
      <c r="W11" s="125"/>
      <c r="X11" s="123">
        <f t="shared" ref="X11" si="5">SUM(X10:AB10)/5</f>
        <v>82.5</v>
      </c>
      <c r="Y11" s="124"/>
      <c r="Z11" s="124"/>
      <c r="AA11" s="124"/>
      <c r="AB11" s="125"/>
      <c r="AC11" s="123">
        <f t="shared" ref="AC11" si="6">SUM(AC10:AG10)/5</f>
        <v>83.75</v>
      </c>
      <c r="AD11" s="124"/>
      <c r="AE11" s="124"/>
      <c r="AF11" s="124"/>
      <c r="AG11" s="125"/>
    </row>
    <row r="12" spans="1:33" ht="26.25" customHeight="1">
      <c r="B12" s="25" t="s">
        <v>7</v>
      </c>
      <c r="C12" s="50"/>
      <c r="D12" s="114" t="str">
        <f>IF(D11&gt;=69.99,"Level 3",IF(D11&gt;=59.99,"Level 2",IF(D11&gt;=39.99,"Level 1")))</f>
        <v>Level 3</v>
      </c>
      <c r="E12" s="115"/>
      <c r="F12" s="115"/>
      <c r="G12" s="115"/>
      <c r="H12" s="116"/>
      <c r="I12" s="126" t="str">
        <f t="shared" ref="I12" si="7">IF(I11&gt;=69.99,"Level 3",IF(I11&gt;=59.99,"Level 2",IF(I11&gt;=39.99,"Level 1")))</f>
        <v>Level 3</v>
      </c>
      <c r="J12" s="127"/>
      <c r="K12" s="127"/>
      <c r="L12" s="127"/>
      <c r="M12" s="128"/>
      <c r="N12" s="129" t="str">
        <f t="shared" ref="N12" si="8">IF(N11&gt;=69.99,"Level 3",IF(N11&gt;=59.99,"Level 2",IF(N11&gt;=39.99,"Level 1")))</f>
        <v>Level 3</v>
      </c>
      <c r="O12" s="130"/>
      <c r="P12" s="130"/>
      <c r="Q12" s="130"/>
      <c r="R12" s="131"/>
      <c r="S12" s="126" t="str">
        <f t="shared" ref="S12" si="9">IF(S11&gt;=69.99,"Level 3",IF(S11&gt;=59.99,"Level 2",IF(S11&gt;=39.99,"Level 1")))</f>
        <v>Level 3</v>
      </c>
      <c r="T12" s="127"/>
      <c r="U12" s="127"/>
      <c r="V12" s="127"/>
      <c r="W12" s="128"/>
      <c r="X12" s="114" t="str">
        <f t="shared" ref="X12" si="10">IF(X11&gt;=69.99,"Level 3",IF(X11&gt;=59.99,"Level 2",IF(X11&gt;=39.99,"Level 1")))</f>
        <v>Level 3</v>
      </c>
      <c r="Y12" s="115"/>
      <c r="Z12" s="115"/>
      <c r="AA12" s="115"/>
      <c r="AB12" s="116"/>
      <c r="AC12" s="120" t="str">
        <f t="shared" ref="AC12" si="11">IF(AC11&gt;=69.99,"Level 3",IF(AC11&gt;=59.99,"Level 2",IF(AC11&gt;=39.99,"Level 1")))</f>
        <v>Level 3</v>
      </c>
      <c r="AD12" s="121"/>
      <c r="AE12" s="121"/>
      <c r="AF12" s="121"/>
      <c r="AG12" s="122"/>
    </row>
    <row r="15" spans="1:33" ht="20.25" customHeight="1">
      <c r="H15" s="100" t="s">
        <v>9</v>
      </c>
      <c r="I15" s="100"/>
      <c r="J15" s="47" t="s">
        <v>37</v>
      </c>
      <c r="K15" s="55" t="s">
        <v>28</v>
      </c>
      <c r="L15" s="41" t="s">
        <v>36</v>
      </c>
    </row>
    <row r="16" spans="1:33" ht="20.25" customHeight="1">
      <c r="H16" s="100"/>
      <c r="I16" s="100"/>
      <c r="J16" s="26" t="s">
        <v>5</v>
      </c>
      <c r="K16" s="74">
        <f>D11</f>
        <v>77.5</v>
      </c>
      <c r="L16" s="15" t="str">
        <f>IF(D11&gt;=69.99,"3",IF(D11&gt;=59.99,"2",IF(D11&gt;=39.99,"1")))</f>
        <v>3</v>
      </c>
    </row>
    <row r="17" spans="8:12" ht="20.25" customHeight="1">
      <c r="H17" s="100"/>
      <c r="I17" s="100"/>
      <c r="J17" s="11" t="s">
        <v>6</v>
      </c>
      <c r="K17" s="74">
        <f>I11</f>
        <v>92.5</v>
      </c>
      <c r="L17" s="15" t="str">
        <f>IF(I11&gt;=69.99,"3",IF(I11&gt;=59.99,"2",IF(I11&gt;=39.99,"1")))</f>
        <v>3</v>
      </c>
    </row>
    <row r="18" spans="8:12" ht="20.25" customHeight="1">
      <c r="H18" s="100"/>
      <c r="I18" s="100"/>
      <c r="J18" s="27" t="s">
        <v>10</v>
      </c>
      <c r="K18" s="74">
        <f>N11</f>
        <v>87.5</v>
      </c>
      <c r="L18" s="15" t="str">
        <f>IF(N11&gt;=69.99,"3",IF(N11&gt;=59.99,"2",IF(N11&gt;=39.99,"1")))</f>
        <v>3</v>
      </c>
    </row>
    <row r="19" spans="8:12" ht="20.25" customHeight="1">
      <c r="H19" s="100"/>
      <c r="I19" s="100"/>
      <c r="J19" s="28" t="s">
        <v>11</v>
      </c>
      <c r="K19" s="74">
        <f>S11</f>
        <v>87.5</v>
      </c>
      <c r="L19" s="15" t="str">
        <f>IF(S11&gt;=69.99,"3",IF(S11&gt;=59.99,"2",IF(S11&gt;=39.99,"1")))</f>
        <v>3</v>
      </c>
    </row>
    <row r="20" spans="8:12" ht="20.25" customHeight="1">
      <c r="H20" s="100"/>
      <c r="I20" s="100"/>
      <c r="J20" s="29" t="s">
        <v>12</v>
      </c>
      <c r="K20" s="74">
        <f>X11</f>
        <v>82.5</v>
      </c>
      <c r="L20" s="15" t="str">
        <f>IF(X11&gt;=69.99,"3",IF(X11&gt;=59.99,"2",IF(X11&gt;=39.99,"1")))</f>
        <v>3</v>
      </c>
    </row>
    <row r="21" spans="8:12" ht="20.25" customHeight="1">
      <c r="H21" s="100"/>
      <c r="I21" s="100"/>
      <c r="J21" s="26" t="s">
        <v>14</v>
      </c>
      <c r="K21" s="74">
        <f>AC11</f>
        <v>83.75</v>
      </c>
      <c r="L21" s="15" t="str">
        <f>IF(AC11&gt;=69.99,"3",IF(AC11&gt;=59.99,"2",IF(AC11&gt;=39.99,"1")))</f>
        <v>3</v>
      </c>
    </row>
    <row r="22" spans="8:12" ht="15.75" customHeight="1"/>
  </sheetData>
  <mergeCells count="54">
    <mergeCell ref="H15:I21"/>
    <mergeCell ref="D12:H12"/>
    <mergeCell ref="I12:M12"/>
    <mergeCell ref="N12:R12"/>
    <mergeCell ref="S12:W12"/>
    <mergeCell ref="X12:AB12"/>
    <mergeCell ref="X4:AB4"/>
    <mergeCell ref="AC12:AG12"/>
    <mergeCell ref="AC11:AG11"/>
    <mergeCell ref="D11:H11"/>
    <mergeCell ref="I11:M11"/>
    <mergeCell ref="N11:R11"/>
    <mergeCell ref="S11:W11"/>
    <mergeCell ref="X11:AB11"/>
    <mergeCell ref="S4:W4"/>
    <mergeCell ref="AC4:AG4"/>
    <mergeCell ref="A4:A6"/>
    <mergeCell ref="N2:N3"/>
    <mergeCell ref="B4:B6"/>
    <mergeCell ref="D4:H4"/>
    <mergeCell ref="I4:M4"/>
    <mergeCell ref="N4:R4"/>
    <mergeCell ref="L2:L3"/>
    <mergeCell ref="M2:M3"/>
    <mergeCell ref="O2:O3"/>
    <mergeCell ref="P2:P3"/>
    <mergeCell ref="Q2:Q3"/>
    <mergeCell ref="R2:R3"/>
    <mergeCell ref="W2:W3"/>
    <mergeCell ref="AE2:AE3"/>
    <mergeCell ref="AF2:AF3"/>
    <mergeCell ref="AG2:AG3"/>
    <mergeCell ref="X2:X3"/>
    <mergeCell ref="Y2:Y3"/>
    <mergeCell ref="Z2:Z3"/>
    <mergeCell ref="AA2:AA3"/>
    <mergeCell ref="AB2:AB3"/>
    <mergeCell ref="AC2:AC3"/>
    <mergeCell ref="S2:S3"/>
    <mergeCell ref="A1:AG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A3:C3"/>
    <mergeCell ref="AD2:AD3"/>
    <mergeCell ref="V2:V3"/>
  </mergeCells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7"/>
  <sheetViews>
    <sheetView zoomScale="70" zoomScaleNormal="70" workbookViewId="0">
      <selection activeCell="I12" sqref="I12"/>
    </sheetView>
  </sheetViews>
  <sheetFormatPr defaultRowHeight="16.5"/>
  <cols>
    <col min="1" max="1" width="9.140625" style="18"/>
    <col min="2" max="2" width="32.42578125" style="18" customWidth="1"/>
    <col min="3" max="3" width="11.28515625" style="18" customWidth="1"/>
    <col min="4" max="4" width="13.140625" style="18" bestFit="1" customWidth="1"/>
    <col min="5" max="5" width="14" style="18" customWidth="1"/>
    <col min="6" max="6" width="16.140625" style="18" customWidth="1"/>
    <col min="7" max="8" width="9.140625" style="18"/>
    <col min="9" max="9" width="27.5703125" style="18" customWidth="1"/>
    <col min="10" max="10" width="23.28515625" style="18" customWidth="1"/>
    <col min="11" max="11" width="27.85546875" style="18" customWidth="1"/>
    <col min="12" max="16384" width="9.140625" style="18"/>
  </cols>
  <sheetData>
    <row r="2" spans="2:11" ht="30.75" customHeight="1">
      <c r="B2" s="146" t="s">
        <v>78</v>
      </c>
      <c r="C2" s="146"/>
      <c r="D2" s="146"/>
      <c r="E2" s="146"/>
      <c r="F2" s="146"/>
    </row>
    <row r="3" spans="2:11" ht="34.5" customHeight="1">
      <c r="B3" s="135" t="s">
        <v>18</v>
      </c>
      <c r="C3" s="136"/>
      <c r="D3" s="136"/>
      <c r="E3" s="137" t="s">
        <v>21</v>
      </c>
      <c r="F3" s="137"/>
    </row>
    <row r="4" spans="2:11" ht="24" customHeight="1">
      <c r="B4" s="52"/>
      <c r="C4" s="56" t="s">
        <v>15</v>
      </c>
      <c r="D4" s="56" t="s">
        <v>16</v>
      </c>
      <c r="E4" s="20" t="s">
        <v>2</v>
      </c>
      <c r="F4" s="20" t="s">
        <v>13</v>
      </c>
    </row>
    <row r="5" spans="2:11">
      <c r="B5" s="72" t="s">
        <v>5</v>
      </c>
      <c r="C5" s="11" t="str">
        <f>IF('CO Attainment Analysis'!G16&gt;=69.99,"3",IF('CO Attainment Analysis'!G16&gt;=59.99,"2",IF('CO Attainment Analysis'!G16&gt;=39.99,"1")))</f>
        <v>3</v>
      </c>
      <c r="D5" s="53" t="str">
        <f>IF('CO Attainment Analysis'!I16&gt;=69.99,"3",IF('CO Attainment Analysis'!I16&gt;=59.99,"2",IF('CO Attainment Analysis'!I16&gt;=39.99,"1")))</f>
        <v>1</v>
      </c>
      <c r="E5" s="19" t="s">
        <v>5</v>
      </c>
      <c r="F5" s="20" t="str">
        <f>IF('PO &amp; PSO Attainment Analysis'!K16&gt;=69.99,"3",IF('PO &amp; PSO Attainment Analysis'!K16&gt;=59.99,"2",IF('PO &amp; PSO Attainment Analysis'!K16,39.99,"1")))</f>
        <v>3</v>
      </c>
      <c r="I5" s="31" t="s">
        <v>25</v>
      </c>
      <c r="J5" s="31" t="s">
        <v>26</v>
      </c>
      <c r="K5" s="49" t="s">
        <v>38</v>
      </c>
    </row>
    <row r="6" spans="2:11">
      <c r="B6" s="72" t="s">
        <v>6</v>
      </c>
      <c r="C6" s="11" t="str">
        <f>IF('CO Attainment Analysis'!G17&gt;=69.99,"3",IF('CO Attainment Analysis'!G17&gt;=59.99,"2",IF('CO Attainment Analysis'!G17&gt;=39.99,"1")))</f>
        <v>3</v>
      </c>
      <c r="D6" s="53" t="str">
        <f>IF('CO Attainment Analysis'!I17&gt;=69.99,"3",IF('CO Attainment Analysis'!I17&gt;=59.99,"2",IF('CO Attainment Analysis'!I17&gt;=39.99,"1")))</f>
        <v>1</v>
      </c>
      <c r="E6" s="19" t="s">
        <v>6</v>
      </c>
      <c r="F6" s="21" t="str">
        <f>IF('PO &amp; PSO Attainment Analysis'!K17&gt;=69.99,"3",IF('PO &amp; PSO Attainment Analysis'!K17&gt;=59.99,"2",IF('PO &amp; PSO Attainment Analysis'!K17,39.99,"1")))</f>
        <v>3</v>
      </c>
      <c r="I6" s="24" t="s">
        <v>22</v>
      </c>
      <c r="J6" s="8">
        <v>1</v>
      </c>
      <c r="K6" s="133">
        <f>C17</f>
        <v>2.4749999999999996</v>
      </c>
    </row>
    <row r="7" spans="2:11">
      <c r="B7" s="72" t="s">
        <v>10</v>
      </c>
      <c r="C7" s="11" t="str">
        <f>IF('CO Attainment Analysis'!G18&gt;=69.99,"3",IF('CO Attainment Analysis'!G18&gt;=59.99,"2",IF('CO Attainment Analysis'!G18&gt;=39.99,"1")))</f>
        <v>3</v>
      </c>
      <c r="D7" s="53" t="str">
        <f>IF('CO Attainment Analysis'!I18&gt;=69.99,"3",IF('CO Attainment Analysis'!I18&gt;=59.99,"2",IF('CO Attainment Analysis'!I18&gt;=39.99,"1")))</f>
        <v>2</v>
      </c>
      <c r="E7" s="19" t="s">
        <v>10</v>
      </c>
      <c r="F7" s="21" t="str">
        <f>IF('PO &amp; PSO Attainment Analysis'!K18&gt;=69.99,"3",IF('PO &amp; PSO Attainment Analysis'!K18&gt;=59.99,"2",IF('PO &amp; PSO Attainment Analysis'!K18,39.99,"1")))</f>
        <v>3</v>
      </c>
      <c r="I7" s="24" t="s">
        <v>23</v>
      </c>
      <c r="J7" s="8">
        <v>2</v>
      </c>
      <c r="K7" s="134"/>
    </row>
    <row r="8" spans="2:11">
      <c r="B8" s="72" t="s">
        <v>11</v>
      </c>
      <c r="C8" s="11" t="str">
        <f>IF('CO Attainment Analysis'!G19&gt;=69.99,"3",IF('CO Attainment Analysis'!G19&gt;=59.99,"2",IF('CO Attainment Analysis'!G19&gt;=39.99,"1")))</f>
        <v>3</v>
      </c>
      <c r="D8" s="53" t="str">
        <f>IF('CO Attainment Analysis'!I19&gt;=69.99,"3",IF('CO Attainment Analysis'!I19&gt;=59.99,"2",IF('CO Attainment Analysis'!I19&gt;=39.99,"1")))</f>
        <v>3</v>
      </c>
      <c r="E8" s="19" t="s">
        <v>11</v>
      </c>
      <c r="F8" s="21" t="str">
        <f>IF('PO &amp; PSO Attainment Analysis'!K19&gt;=69.99,"3",IF('PO &amp; PSO Attainment Analysis'!K19&gt;=59.99,"2",IF('PO &amp; PSO Attainment Analysis'!K19,39.99,"1")))</f>
        <v>3</v>
      </c>
      <c r="I8" s="24" t="s">
        <v>24</v>
      </c>
      <c r="J8" s="8">
        <v>3</v>
      </c>
      <c r="K8" s="134"/>
    </row>
    <row r="9" spans="2:11">
      <c r="B9" s="72" t="s">
        <v>12</v>
      </c>
      <c r="C9" s="11" t="str">
        <f>IF('CO Attainment Analysis'!G20&gt;=69.99,"3",IF('CO Attainment Analysis'!G20&gt;=59.99,"2",IF('CO Attainment Analysis'!G20&gt;=39.99,"1")))</f>
        <v>3</v>
      </c>
      <c r="D9" s="53" t="str">
        <f>IF('CO Attainment Analysis'!I20&gt;=69.99,"3",IF('CO Attainment Analysis'!I20&gt;=59.99,"2",IF('CO Attainment Analysis'!I20&gt;=39.99,"1")))</f>
        <v>2</v>
      </c>
      <c r="E9" s="19" t="s">
        <v>12</v>
      </c>
      <c r="F9" s="21" t="str">
        <f>IF('PO &amp; PSO Attainment Analysis'!K20&gt;=69.99,"3",IF('PO &amp; PSO Attainment Analysis'!K20&gt;=59.99,"2",IF('PO &amp; PSO Attainment Analysis'!K20,39.99,"1")))</f>
        <v>3</v>
      </c>
    </row>
    <row r="10" spans="2:11">
      <c r="B10" s="72" t="s">
        <v>14</v>
      </c>
      <c r="C10" s="11" t="str">
        <f>IF('CO Attainment Analysis'!G21&gt;=69.99,"3",IF('CO Attainment Analysis'!G21&gt;=59.99,"2",IF('CO Attainment Analysis'!G21&gt;=39.99,"1")))</f>
        <v>2</v>
      </c>
      <c r="D10" s="53" t="str">
        <f>IF('CO Attainment Analysis'!I21&gt;=69.99,"3",IF('CO Attainment Analysis'!I21&gt;=59.99,"2",IF('CO Attainment Analysis'!I21&gt;=39.99,"1")))</f>
        <v>3</v>
      </c>
      <c r="E10" s="19" t="s">
        <v>14</v>
      </c>
      <c r="F10" s="21" t="str">
        <f>IF('PO &amp; PSO Attainment Analysis'!K21&gt;=69.99,"3",IF('PO &amp; PSO Attainment Analysis'!K21&gt;=59.99,"2",IF('PO &amp; PSO Attainment Analysis'!K21,39.99,"1")))</f>
        <v>3</v>
      </c>
    </row>
    <row r="11" spans="2:11" ht="18" customHeight="1">
      <c r="B11" s="40" t="s">
        <v>17</v>
      </c>
      <c r="C11" s="10">
        <f>SUM(C5+C6+C7+C8+C9+C10)/6</f>
        <v>2.8333333333333335</v>
      </c>
      <c r="D11" s="10">
        <f>SUM(D5+D6+D7+D8+D9+D10)/6</f>
        <v>2</v>
      </c>
      <c r="E11" s="137" t="s">
        <v>19</v>
      </c>
      <c r="F11" s="138">
        <f>SUM(F5+F6+F7+F8+F9+F10)/6</f>
        <v>3</v>
      </c>
    </row>
    <row r="12" spans="2:11" ht="18" customHeight="1">
      <c r="B12" s="40" t="s">
        <v>20</v>
      </c>
      <c r="C12" s="17">
        <v>0.3</v>
      </c>
      <c r="D12" s="17">
        <v>0.7</v>
      </c>
      <c r="E12" s="137"/>
      <c r="F12" s="138"/>
    </row>
    <row r="13" spans="2:11" ht="18" customHeight="1">
      <c r="B13" s="40" t="s">
        <v>18</v>
      </c>
      <c r="C13" s="70">
        <f>30/100*C11</f>
        <v>0.85</v>
      </c>
      <c r="D13" s="70">
        <f>70/100*D11</f>
        <v>1.4</v>
      </c>
      <c r="E13" s="137"/>
      <c r="F13" s="138"/>
    </row>
    <row r="14" spans="2:11" ht="18" customHeight="1">
      <c r="B14" s="40" t="s">
        <v>19</v>
      </c>
      <c r="C14" s="139">
        <f>SUM(C13:D13)</f>
        <v>2.25</v>
      </c>
      <c r="D14" s="140"/>
      <c r="E14" s="137"/>
      <c r="F14" s="138"/>
    </row>
    <row r="15" spans="2:11" ht="18" customHeight="1">
      <c r="B15" s="73" t="s">
        <v>20</v>
      </c>
      <c r="C15" s="141">
        <v>0.7</v>
      </c>
      <c r="D15" s="145"/>
      <c r="E15" s="141">
        <v>0.3</v>
      </c>
      <c r="F15" s="142"/>
    </row>
    <row r="16" spans="2:11" ht="18" customHeight="1">
      <c r="B16" s="73" t="s">
        <v>18</v>
      </c>
      <c r="C16" s="143">
        <f>70/100*C14</f>
        <v>1.575</v>
      </c>
      <c r="D16" s="144"/>
      <c r="E16" s="143">
        <f>30/100*F11</f>
        <v>0.89999999999999991</v>
      </c>
      <c r="F16" s="144"/>
    </row>
    <row r="17" spans="2:6" ht="18" customHeight="1">
      <c r="B17" s="71" t="s">
        <v>19</v>
      </c>
      <c r="C17" s="132">
        <f>SUM(C16:F16)</f>
        <v>2.4749999999999996</v>
      </c>
      <c r="D17" s="132"/>
      <c r="E17" s="132"/>
      <c r="F17" s="132"/>
    </row>
  </sheetData>
  <mergeCells count="12">
    <mergeCell ref="B2:F2"/>
    <mergeCell ref="C17:F17"/>
    <mergeCell ref="K6:K8"/>
    <mergeCell ref="B3:D3"/>
    <mergeCell ref="E3:F3"/>
    <mergeCell ref="E11:E14"/>
    <mergeCell ref="F11:F14"/>
    <mergeCell ref="C14:D14"/>
    <mergeCell ref="E15:F15"/>
    <mergeCell ref="E16:F16"/>
    <mergeCell ref="C15:D15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 for CO </vt:lpstr>
      <vt:lpstr>CO Attainment Analysis</vt:lpstr>
      <vt:lpstr>Data Entry for PO &amp; PSO</vt:lpstr>
      <vt:lpstr>PO &amp; PSO Attainment Analysis</vt:lpstr>
      <vt:lpstr>CO, PO &amp; PSO Final Attainment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2022-03-27T09:13:57Z</dcterms:modified>
</cp:coreProperties>
</file>