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Data Entry for CO " sheetId="4" r:id="rId1"/>
    <sheet name="CO Attainment Analysis" sheetId="1" r:id="rId2"/>
    <sheet name="Data Entry for PO &amp; PSO" sheetId="6" r:id="rId3"/>
    <sheet name="PO &amp; PSO Attainment Analysis" sheetId="5" r:id="rId4"/>
    <sheet name="CO, PO &amp; PSO Final Attainment " sheetId="2" r:id="rId5"/>
  </sheets>
  <calcPr calcId="124519"/>
</workbook>
</file>

<file path=xl/calcChain.xml><?xml version="1.0" encoding="utf-8"?>
<calcChain xmlns="http://schemas.openxmlformats.org/spreadsheetml/2006/main">
  <c r="O10" i="1"/>
  <c r="N10"/>
  <c r="M10"/>
  <c r="L10"/>
  <c r="K10"/>
  <c r="J10"/>
  <c r="I10"/>
  <c r="H10"/>
  <c r="G10"/>
  <c r="F10"/>
  <c r="E10"/>
  <c r="F6" l="1"/>
  <c r="G6"/>
  <c r="H6"/>
  <c r="I6"/>
  <c r="J6"/>
  <c r="K6"/>
  <c r="L6"/>
  <c r="M6"/>
  <c r="N6"/>
  <c r="O6"/>
  <c r="E6"/>
  <c r="G9" i="5"/>
  <c r="F8"/>
  <c r="AG6" i="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G6" i="5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B8" l="1"/>
  <c r="N8"/>
  <c r="T8"/>
  <c r="J8"/>
  <c r="AF8"/>
  <c r="X8"/>
  <c r="P8"/>
  <c r="L8"/>
  <c r="H8"/>
  <c r="W9"/>
  <c r="AE9"/>
  <c r="AA9"/>
  <c r="S9"/>
  <c r="Q8"/>
  <c r="O8"/>
  <c r="M8"/>
  <c r="K9"/>
  <c r="I8"/>
  <c r="G8"/>
  <c r="G10" s="1"/>
  <c r="E8"/>
  <c r="O9"/>
  <c r="O10" s="1"/>
  <c r="K8"/>
  <c r="AD8"/>
  <c r="Z8"/>
  <c r="V8"/>
  <c r="AG9"/>
  <c r="AE8"/>
  <c r="AC9"/>
  <c r="AA8"/>
  <c r="Y9"/>
  <c r="W8"/>
  <c r="U9"/>
  <c r="S8"/>
  <c r="S10" s="1"/>
  <c r="Q9"/>
  <c r="Q10" s="1"/>
  <c r="M9"/>
  <c r="I9"/>
  <c r="I10" s="1"/>
  <c r="E9"/>
  <c r="AG8"/>
  <c r="AC8"/>
  <c r="Y8"/>
  <c r="U8"/>
  <c r="D9"/>
  <c r="R8"/>
  <c r="AF9"/>
  <c r="AD9"/>
  <c r="AB9"/>
  <c r="Z9"/>
  <c r="X9"/>
  <c r="X10" s="1"/>
  <c r="V9"/>
  <c r="V10" s="1"/>
  <c r="T9"/>
  <c r="R9"/>
  <c r="R10" s="1"/>
  <c r="P9"/>
  <c r="N9"/>
  <c r="L9"/>
  <c r="L10" s="1"/>
  <c r="J9"/>
  <c r="H9"/>
  <c r="F9"/>
  <c r="F10" s="1"/>
  <c r="D8"/>
  <c r="AE10" l="1"/>
  <c r="J10"/>
  <c r="N10"/>
  <c r="N11" s="1"/>
  <c r="K18" s="1"/>
  <c r="F6" i="2" s="1"/>
  <c r="W10" i="5"/>
  <c r="AB10"/>
  <c r="AD10"/>
  <c r="T10"/>
  <c r="H10"/>
  <c r="P10"/>
  <c r="AF10"/>
  <c r="U10"/>
  <c r="AC10"/>
  <c r="K10"/>
  <c r="M10"/>
  <c r="D10"/>
  <c r="E10"/>
  <c r="AA10"/>
  <c r="Y10"/>
  <c r="AG10"/>
  <c r="Z10"/>
  <c r="S11" l="1"/>
  <c r="S12" s="1"/>
  <c r="AC11"/>
  <c r="K21" s="1"/>
  <c r="F9" i="2" s="1"/>
  <c r="N12" i="5"/>
  <c r="X11"/>
  <c r="K20" s="1"/>
  <c r="F8" i="2" s="1"/>
  <c r="D11" i="5"/>
  <c r="K16" s="1"/>
  <c r="F4" i="2" s="1"/>
  <c r="I11" i="5"/>
  <c r="K17" s="1"/>
  <c r="F5" i="2" s="1"/>
  <c r="L18" i="5"/>
  <c r="K19" l="1"/>
  <c r="F7" i="2" s="1"/>
  <c r="D12" i="5"/>
  <c r="L19"/>
  <c r="X12"/>
  <c r="AC12"/>
  <c r="L21"/>
  <c r="L16"/>
  <c r="I12"/>
  <c r="F10" i="2"/>
  <c r="E15" s="1"/>
  <c r="L17" i="5"/>
  <c r="L20"/>
  <c r="O9" i="1" l="1"/>
  <c r="O11" s="1"/>
  <c r="O12" s="1"/>
  <c r="N9"/>
  <c r="N11" s="1"/>
  <c r="M9"/>
  <c r="M11" s="1"/>
  <c r="M12" s="1"/>
  <c r="L9"/>
  <c r="L11" s="1"/>
  <c r="L12" s="1"/>
  <c r="K9"/>
  <c r="K11" s="1"/>
  <c r="K12" s="1"/>
  <c r="J9"/>
  <c r="J11" s="1"/>
  <c r="J12" s="1"/>
  <c r="I9"/>
  <c r="I11" s="1"/>
  <c r="I12" s="1"/>
  <c r="H9"/>
  <c r="H11" s="1"/>
  <c r="G9"/>
  <c r="G11" s="1"/>
  <c r="G12" s="1"/>
  <c r="F9"/>
  <c r="F11" s="1"/>
  <c r="E9"/>
  <c r="E11" s="1"/>
  <c r="E12" s="1"/>
  <c r="O7"/>
  <c r="N7"/>
  <c r="M7"/>
  <c r="L7"/>
  <c r="K7"/>
  <c r="J7"/>
  <c r="I7"/>
  <c r="H7"/>
  <c r="G7"/>
  <c r="F7"/>
  <c r="E7"/>
  <c r="O8" i="4"/>
  <c r="N8"/>
  <c r="M8"/>
  <c r="L8"/>
  <c r="K8"/>
  <c r="J8"/>
  <c r="I8"/>
  <c r="H8"/>
  <c r="G8"/>
  <c r="F8"/>
  <c r="E8"/>
  <c r="G17" i="1" l="1"/>
  <c r="G18"/>
  <c r="G19"/>
  <c r="G20"/>
  <c r="I16"/>
  <c r="I17"/>
  <c r="I18"/>
  <c r="I19"/>
  <c r="I20"/>
  <c r="I21"/>
  <c r="G16"/>
  <c r="D9" i="2" l="1"/>
  <c r="J21" i="1"/>
  <c r="D7" i="2"/>
  <c r="J19" i="1"/>
  <c r="D6" i="2"/>
  <c r="D10" s="1"/>
  <c r="J18" i="1"/>
  <c r="C8" i="2"/>
  <c r="H20" i="1"/>
  <c r="C7" i="2"/>
  <c r="H19" i="1"/>
  <c r="C6" i="2"/>
  <c r="H18" i="1"/>
  <c r="C5" i="2"/>
  <c r="H17" i="1"/>
  <c r="C4" i="2"/>
  <c r="H16" i="1"/>
  <c r="C10" i="2" l="1"/>
  <c r="C12" s="1"/>
  <c r="D12"/>
  <c r="C13" l="1"/>
  <c r="C15" s="1"/>
  <c r="C16" s="1"/>
  <c r="K5" s="1"/>
</calcChain>
</file>

<file path=xl/sharedStrings.xml><?xml version="1.0" encoding="utf-8"?>
<sst xmlns="http://schemas.openxmlformats.org/spreadsheetml/2006/main" count="244" uniqueCount="72">
  <si>
    <t xml:space="preserve">Name of the Student </t>
  </si>
  <si>
    <t>Sr.
No</t>
  </si>
  <si>
    <t>CO</t>
  </si>
  <si>
    <t xml:space="preserve">Marks </t>
  </si>
  <si>
    <t xml:space="preserve">50% Marks </t>
  </si>
  <si>
    <t>CO1</t>
  </si>
  <si>
    <t>CO2</t>
  </si>
  <si>
    <t>CO Level</t>
  </si>
  <si>
    <t xml:space="preserve">Attempted </t>
  </si>
  <si>
    <t>Overall Attainment %</t>
  </si>
  <si>
    <t>CO3</t>
  </si>
  <si>
    <t>CO4</t>
  </si>
  <si>
    <t>CO5</t>
  </si>
  <si>
    <t>Level</t>
  </si>
  <si>
    <t>CO6</t>
  </si>
  <si>
    <t xml:space="preserve">Internal </t>
  </si>
  <si>
    <t xml:space="preserve">External </t>
  </si>
  <si>
    <t xml:space="preserve">Attainment </t>
  </si>
  <si>
    <t xml:space="preserve">Direct Total Attainment </t>
  </si>
  <si>
    <t xml:space="preserve">Final Direct Attainment </t>
  </si>
  <si>
    <t xml:space="preserve">Weightage </t>
  </si>
  <si>
    <t xml:space="preserve">Indirect Total Attainment </t>
  </si>
  <si>
    <t>Low</t>
  </si>
  <si>
    <t>Medium</t>
  </si>
  <si>
    <t xml:space="preserve">High </t>
  </si>
  <si>
    <t xml:space="preserve">Level of Attainment </t>
  </si>
  <si>
    <t>Base Value (level)</t>
  </si>
  <si>
    <t>Name of the Exam : Internal &amp; External Exam - 2020-21</t>
  </si>
  <si>
    <t xml:space="preserve">Level </t>
  </si>
  <si>
    <t>&gt;=50</t>
  </si>
  <si>
    <t>Q.1</t>
  </si>
  <si>
    <t>Q.2</t>
  </si>
  <si>
    <t>Q.3</t>
  </si>
  <si>
    <t>Q.4</t>
  </si>
  <si>
    <t>Q.5</t>
  </si>
  <si>
    <t>Target Attainment (%)</t>
  </si>
  <si>
    <t xml:space="preserve">Levels </t>
  </si>
  <si>
    <t xml:space="preserve">CO </t>
  </si>
  <si>
    <t xml:space="preserve">PO/ PSO Attainment Value </t>
  </si>
  <si>
    <t>Internal 
(20)</t>
  </si>
  <si>
    <t xml:space="preserve">External (80) </t>
  </si>
  <si>
    <t>&gt;=50%</t>
  </si>
  <si>
    <t xml:space="preserve">AVG of Target Attainment </t>
  </si>
  <si>
    <t>Gen -3
CO3</t>
  </si>
  <si>
    <t>AA</t>
  </si>
  <si>
    <t>Barde Pravin Kisan</t>
  </si>
  <si>
    <t>Psychology</t>
  </si>
  <si>
    <t>Bhoi Archana Ramnath</t>
  </si>
  <si>
    <t>Bombale Sonali Balasaheb</t>
  </si>
  <si>
    <t>Gaikwad Sadhana Parshram</t>
  </si>
  <si>
    <t>Gangurde Abhijit Anant</t>
  </si>
  <si>
    <t>Gangurde Priya Vijay</t>
  </si>
  <si>
    <t>Gangurde Vrushali Ashok</t>
  </si>
  <si>
    <t>Kharate Sapna Kisan</t>
  </si>
  <si>
    <t>Pawar Sandip Baburao</t>
  </si>
  <si>
    <t>Shirsat Kavita Vishnu</t>
  </si>
  <si>
    <t>Shirsat Manisha Sanjay</t>
  </si>
  <si>
    <t>Tidke Mayur Bhausaheb</t>
  </si>
  <si>
    <t>Tidke Sagar Pandurang</t>
  </si>
  <si>
    <t>Waghmare Kanchan Ramesh</t>
  </si>
  <si>
    <t xml:space="preserve">External (100) </t>
  </si>
  <si>
    <t>Max Marks :100</t>
  </si>
  <si>
    <r>
      <rPr>
        <b/>
        <sz val="20"/>
        <color theme="1"/>
        <rFont val="Book Antiqua"/>
        <family val="1"/>
      </rPr>
      <t xml:space="preserve">Maratha Vidya Prasarak Samaj's Arts and Commerce College, Khedgaon </t>
    </r>
    <r>
      <rPr>
        <sz val="20"/>
        <color theme="1"/>
        <rFont val="Book Antiqua"/>
        <family val="1"/>
      </rPr>
      <t xml:space="preserve">
Department of Psychology
Course Attainment Sheet - 2020-21</t>
    </r>
  </si>
  <si>
    <t>Programme: BA03</t>
  </si>
  <si>
    <r>
      <rPr>
        <b/>
        <sz val="20"/>
        <color theme="1"/>
        <rFont val="Book Antiqua"/>
        <family val="1"/>
      </rPr>
      <t xml:space="preserve">Maratha Vidya Prasarak Samaj's  ARTS AND COMMERCE COLLEGE KHEDGAON </t>
    </r>
    <r>
      <rPr>
        <sz val="20"/>
        <color theme="1"/>
        <rFont val="Book Antiqua"/>
        <family val="1"/>
      </rPr>
      <t xml:space="preserve">
Department of Psychology
Course Attainment Sheet - 2020-21</t>
    </r>
  </si>
  <si>
    <r>
      <rPr>
        <sz val="20"/>
        <color theme="1"/>
        <rFont val="Book Antiqua"/>
        <family val="1"/>
      </rPr>
      <t>Maratha Vidya Prasarak Samaj's  ARTS AND COMMERCE COLLEGE KHEDGAON 
Department of Psychology</t>
    </r>
    <r>
      <rPr>
        <b/>
        <sz val="20"/>
        <color theme="1"/>
        <rFont val="Book Antiqua"/>
        <family val="1"/>
      </rPr>
      <t xml:space="preserve">
Programme Exit Survey - 2020-21</t>
    </r>
  </si>
  <si>
    <t>Department of Psychology</t>
  </si>
  <si>
    <t>Spl-IV 
CO6</t>
  </si>
  <si>
    <t xml:space="preserve"> Spl-III
CO5</t>
  </si>
  <si>
    <t>Gen-3
CO4</t>
  </si>
  <si>
    <t>Gen -3
CO2</t>
  </si>
  <si>
    <t>English 
CO1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</si>
</sst>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Calibri"/>
      <family val="2"/>
      <scheme val="minor"/>
    </font>
    <font>
      <sz val="20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0"/>
      <name val="Book Antiqua"/>
      <family val="1"/>
    </font>
    <font>
      <b/>
      <sz val="11"/>
      <color rgb="FF3F3F3F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2"/>
      <color theme="0"/>
      <name val="Book Antiqua"/>
      <family val="1"/>
    </font>
    <font>
      <b/>
      <sz val="20"/>
      <color rgb="FFFF0000"/>
      <name val="Book Antiqua"/>
      <family val="1"/>
    </font>
    <font>
      <sz val="10"/>
      <color rgb="FF000000"/>
      <name val="Cambria"/>
      <family val="1"/>
    </font>
    <font>
      <b/>
      <sz val="14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9" applyNumberFormat="0" applyFont="0" applyAlignment="0" applyProtection="0"/>
    <xf numFmtId="0" fontId="18" fillId="5" borderId="10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147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1" fillId="7" borderId="2" xfId="6" applyBorder="1"/>
    <xf numFmtId="0" fontId="11" fillId="6" borderId="2" xfId="5" applyFont="1" applyBorder="1"/>
    <xf numFmtId="0" fontId="12" fillId="5" borderId="2" xfId="4" applyFont="1" applyBorder="1" applyAlignment="1">
      <alignment horizontal="center" vertical="center"/>
    </xf>
    <xf numFmtId="0" fontId="11" fillId="2" borderId="2" xfId="1" applyFont="1" applyBorder="1" applyAlignment="1">
      <alignment horizontal="center" vertical="center"/>
    </xf>
    <xf numFmtId="2" fontId="12" fillId="3" borderId="2" xfId="2" applyNumberFormat="1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/>
    </xf>
    <xf numFmtId="2" fontId="12" fillId="2" borderId="2" xfId="1" applyNumberFormat="1" applyFont="1" applyBorder="1" applyAlignment="1">
      <alignment horizontal="center" vertical="center"/>
    </xf>
    <xf numFmtId="2" fontId="12" fillId="9" borderId="2" xfId="8" applyNumberFormat="1" applyFont="1" applyBorder="1" applyAlignment="1">
      <alignment horizontal="center" vertical="center"/>
    </xf>
    <xf numFmtId="2" fontId="12" fillId="7" borderId="2" xfId="6" applyNumberFormat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7" fillId="0" borderId="2" xfId="0" applyFont="1" applyBorder="1"/>
    <xf numFmtId="9" fontId="12" fillId="4" borderId="2" xfId="3" applyNumberFormat="1" applyFont="1" applyBorder="1" applyAlignment="1">
      <alignment horizontal="center" vertical="center"/>
    </xf>
    <xf numFmtId="0" fontId="10" fillId="0" borderId="0" xfId="0" applyFont="1"/>
    <xf numFmtId="0" fontId="7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12" fillId="5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10" borderId="2" xfId="9" applyFont="1" applyBorder="1" applyAlignment="1">
      <alignment horizontal="center" vertical="center"/>
    </xf>
    <xf numFmtId="0" fontId="7" fillId="7" borderId="2" xfId="6" applyFont="1" applyBorder="1" applyAlignment="1">
      <alignment vertical="center"/>
    </xf>
    <xf numFmtId="0" fontId="12" fillId="3" borderId="2" xfId="2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12" fillId="9" borderId="2" xfId="8" applyFont="1" applyBorder="1" applyAlignment="1">
      <alignment horizontal="center" vertical="center"/>
    </xf>
    <xf numFmtId="0" fontId="12" fillId="7" borderId="2" xfId="6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13" borderId="2" xfId="13" applyBorder="1" applyAlignment="1">
      <alignment horizontal="center" vertical="center"/>
    </xf>
    <xf numFmtId="0" fontId="14" fillId="5" borderId="2" xfId="4" applyFont="1" applyBorder="1" applyAlignment="1">
      <alignment horizontal="center" vertical="center"/>
    </xf>
    <xf numFmtId="2" fontId="12" fillId="5" borderId="2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1" fillId="4" borderId="6" xfId="3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/>
    <xf numFmtId="0" fontId="7" fillId="7" borderId="2" xfId="6" applyFont="1" applyBorder="1"/>
    <xf numFmtId="0" fontId="7" fillId="0" borderId="5" xfId="0" applyFont="1" applyBorder="1" applyAlignment="1">
      <alignment horizontal="center"/>
    </xf>
    <xf numFmtId="0" fontId="11" fillId="4" borderId="6" xfId="3" applyFont="1" applyBorder="1" applyAlignment="1">
      <alignment horizontal="center" vertical="center"/>
    </xf>
    <xf numFmtId="1" fontId="12" fillId="4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2" borderId="3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3" borderId="6" xfId="2" applyFont="1" applyBorder="1" applyAlignment="1">
      <alignment horizontal="center" vertical="center"/>
    </xf>
    <xf numFmtId="0" fontId="9" fillId="10" borderId="2" xfId="9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20" fillId="6" borderId="2" xfId="5" applyFont="1" applyBorder="1" applyAlignment="1">
      <alignment vertical="center" wrapText="1"/>
    </xf>
    <xf numFmtId="0" fontId="11" fillId="6" borderId="2" xfId="5" applyFont="1" applyBorder="1" applyAlignment="1">
      <alignment vertical="center" wrapText="1"/>
    </xf>
    <xf numFmtId="0" fontId="1" fillId="12" borderId="2" xfId="12" applyBorder="1" applyAlignment="1">
      <alignment horizontal="center" vertical="center"/>
    </xf>
    <xf numFmtId="0" fontId="1" fillId="14" borderId="2" xfId="14" applyBorder="1" applyAlignment="1">
      <alignment horizontal="center" vertical="center"/>
    </xf>
    <xf numFmtId="0" fontId="1" fillId="11" borderId="2" xfId="1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/>
    </xf>
    <xf numFmtId="0" fontId="21" fillId="8" borderId="6" xfId="7" applyFont="1" applyBorder="1" applyAlignment="1">
      <alignment vertical="center"/>
    </xf>
    <xf numFmtId="0" fontId="12" fillId="4" borderId="2" xfId="3" applyFont="1" applyBorder="1" applyAlignment="1">
      <alignment vertical="center"/>
    </xf>
    <xf numFmtId="0" fontId="12" fillId="3" borderId="6" xfId="2" applyFont="1" applyBorder="1" applyAlignment="1">
      <alignment vertical="center"/>
    </xf>
    <xf numFmtId="2" fontId="7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" fillId="11" borderId="2" xfId="11" applyNumberFormat="1" applyFont="1" applyBorder="1" applyAlignment="1">
      <alignment horizontal="center" vertical="center"/>
    </xf>
    <xf numFmtId="2" fontId="1" fillId="12" borderId="2" xfId="12" applyNumberFormat="1" applyFont="1" applyBorder="1" applyAlignment="1">
      <alignment horizontal="center" vertical="center"/>
    </xf>
    <xf numFmtId="2" fontId="1" fillId="13" borderId="2" xfId="13" applyNumberFormat="1" applyFont="1" applyBorder="1" applyAlignment="1">
      <alignment horizontal="center" vertical="center"/>
    </xf>
    <xf numFmtId="2" fontId="1" fillId="14" borderId="2" xfId="14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2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5" borderId="10" xfId="1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4" borderId="2" xfId="3" applyFont="1" applyBorder="1" applyAlignment="1">
      <alignment horizontal="center" vertical="center" wrapText="1"/>
    </xf>
    <xf numFmtId="0" fontId="7" fillId="13" borderId="2" xfId="13" applyFont="1" applyBorder="1" applyAlignment="1">
      <alignment horizontal="center" vertical="center"/>
    </xf>
    <xf numFmtId="0" fontId="7" fillId="7" borderId="2" xfId="6" applyFont="1" applyBorder="1" applyAlignment="1">
      <alignment horizontal="center" vertical="center"/>
    </xf>
    <xf numFmtId="0" fontId="7" fillId="11" borderId="2" xfId="11" applyFont="1" applyBorder="1" applyAlignment="1">
      <alignment horizontal="center" vertical="center"/>
    </xf>
    <xf numFmtId="0" fontId="7" fillId="12" borderId="2" xfId="12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" fillId="11" borderId="6" xfId="11" applyBorder="1" applyAlignment="1">
      <alignment horizontal="center" vertical="center"/>
    </xf>
    <xf numFmtId="0" fontId="1" fillId="11" borderId="7" xfId="11" applyBorder="1" applyAlignment="1">
      <alignment horizontal="center" vertical="center"/>
    </xf>
    <xf numFmtId="0" fontId="1" fillId="11" borderId="8" xfId="11" applyBorder="1" applyAlignment="1">
      <alignment horizontal="center" vertical="center"/>
    </xf>
    <xf numFmtId="0" fontId="1" fillId="12" borderId="6" xfId="12" applyBorder="1" applyAlignment="1">
      <alignment horizontal="center" vertical="center"/>
    </xf>
    <xf numFmtId="0" fontId="1" fillId="12" borderId="7" xfId="12" applyBorder="1" applyAlignment="1">
      <alignment horizontal="center" vertical="center"/>
    </xf>
    <xf numFmtId="0" fontId="1" fillId="12" borderId="8" xfId="12" applyBorder="1" applyAlignment="1">
      <alignment horizontal="center" vertical="center"/>
    </xf>
    <xf numFmtId="0" fontId="1" fillId="13" borderId="6" xfId="13" applyBorder="1" applyAlignment="1">
      <alignment horizontal="center" vertical="center"/>
    </xf>
    <xf numFmtId="0" fontId="1" fillId="13" borderId="7" xfId="13" applyBorder="1" applyAlignment="1">
      <alignment horizontal="center" vertical="center"/>
    </xf>
    <xf numFmtId="0" fontId="1" fillId="13" borderId="8" xfId="13" applyBorder="1" applyAlignment="1">
      <alignment horizontal="center" vertical="center"/>
    </xf>
    <xf numFmtId="0" fontId="7" fillId="13" borderId="6" xfId="13" applyFont="1" applyBorder="1" applyAlignment="1">
      <alignment horizontal="center" vertical="center"/>
    </xf>
    <xf numFmtId="0" fontId="7" fillId="13" borderId="7" xfId="13" applyFont="1" applyBorder="1" applyAlignment="1">
      <alignment horizontal="center" vertical="center"/>
    </xf>
    <xf numFmtId="0" fontId="7" fillId="13" borderId="8" xfId="13" applyFont="1" applyBorder="1" applyAlignment="1">
      <alignment horizontal="center" vertical="center"/>
    </xf>
    <xf numFmtId="0" fontId="1" fillId="14" borderId="6" xfId="14" applyBorder="1" applyAlignment="1">
      <alignment horizontal="center" vertical="center"/>
    </xf>
    <xf numFmtId="0" fontId="1" fillId="14" borderId="7" xfId="14" applyBorder="1" applyAlignment="1">
      <alignment horizontal="center" vertical="center"/>
    </xf>
    <xf numFmtId="0" fontId="1" fillId="14" borderId="8" xfId="14" applyBorder="1" applyAlignment="1">
      <alignment horizontal="center" vertical="center"/>
    </xf>
    <xf numFmtId="2" fontId="1" fillId="11" borderId="6" xfId="11" applyNumberFormat="1" applyBorder="1" applyAlignment="1">
      <alignment horizontal="center" vertical="center"/>
    </xf>
    <xf numFmtId="2" fontId="1" fillId="11" borderId="7" xfId="11" applyNumberFormat="1" applyBorder="1" applyAlignment="1">
      <alignment horizontal="center" vertical="center"/>
    </xf>
    <xf numFmtId="2" fontId="1" fillId="11" borderId="8" xfId="11" applyNumberFormat="1" applyBorder="1" applyAlignment="1">
      <alignment horizontal="center" vertical="center"/>
    </xf>
    <xf numFmtId="0" fontId="7" fillId="12" borderId="3" xfId="12" applyFont="1" applyBorder="1" applyAlignment="1">
      <alignment horizontal="center" vertical="center"/>
    </xf>
    <xf numFmtId="0" fontId="7" fillId="12" borderId="4" xfId="12" applyFont="1" applyBorder="1" applyAlignment="1">
      <alignment horizontal="center" vertical="center"/>
    </xf>
    <xf numFmtId="0" fontId="7" fillId="11" borderId="3" xfId="11" applyFont="1" applyBorder="1" applyAlignment="1">
      <alignment horizontal="center" vertical="center"/>
    </xf>
    <xf numFmtId="0" fontId="7" fillId="11" borderId="4" xfId="1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1" fillId="3" borderId="6" xfId="2" applyNumberFormat="1" applyFont="1" applyBorder="1" applyAlignment="1">
      <alignment horizontal="center"/>
    </xf>
    <xf numFmtId="0" fontId="11" fillId="3" borderId="8" xfId="2" applyFont="1" applyBorder="1" applyAlignment="1">
      <alignment horizontal="center"/>
    </xf>
    <xf numFmtId="2" fontId="12" fillId="3" borderId="6" xfId="2" applyNumberFormat="1" applyFont="1" applyBorder="1" applyAlignment="1">
      <alignment horizontal="center"/>
    </xf>
    <xf numFmtId="2" fontId="12" fillId="3" borderId="8" xfId="2" applyNumberFormat="1" applyFont="1" applyBorder="1" applyAlignment="1">
      <alignment horizontal="center"/>
    </xf>
    <xf numFmtId="9" fontId="11" fillId="3" borderId="8" xfId="2" applyNumberFormat="1" applyFont="1" applyBorder="1" applyAlignment="1">
      <alignment horizontal="center"/>
    </xf>
    <xf numFmtId="2" fontId="17" fillId="8" borderId="2" xfId="7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4" borderId="7" xfId="3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 wrapText="1"/>
    </xf>
    <xf numFmtId="2" fontId="9" fillId="9" borderId="2" xfId="8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/>
    </xf>
    <xf numFmtId="2" fontId="10" fillId="4" borderId="8" xfId="3" applyNumberFormat="1" applyFont="1" applyBorder="1" applyAlignment="1">
      <alignment horizontal="center"/>
    </xf>
  </cellXfs>
  <cellStyles count="15">
    <cellStyle name="20% - Accent2" xfId="11" builtinId="34"/>
    <cellStyle name="20% - Accent3" xfId="12" builtinId="38"/>
    <cellStyle name="20% - Accent4" xfId="6" builtinId="42"/>
    <cellStyle name="20% - Accent6" xfId="8" builtinId="50"/>
    <cellStyle name="40% - Accent3" xfId="14" builtinId="39"/>
    <cellStyle name="40% - Accent5" xfId="13" builtinId="47"/>
    <cellStyle name="60% - Accent2" xfId="5" builtinId="36"/>
    <cellStyle name="Accent5" xfId="7" builtinId="45"/>
    <cellStyle name="Bad" xfId="2" builtinId="27"/>
    <cellStyle name="Calculation" xfId="4" builtinId="22"/>
    <cellStyle name="Good" xfId="1" builtinId="26"/>
    <cellStyle name="Neutral" xfId="3" builtinId="28"/>
    <cellStyle name="Normal" xfId="0" builtinId="0"/>
    <cellStyle name="Note" xfId="9" builtinId="10"/>
    <cellStyle name="Output" xfId="10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2"/>
  <sheetViews>
    <sheetView zoomScale="70" zoomScaleNormal="70" workbookViewId="0">
      <selection activeCell="E5" sqref="E5:O5"/>
    </sheetView>
  </sheetViews>
  <sheetFormatPr defaultRowHeight="16.5"/>
  <cols>
    <col min="1" max="1" width="18.42578125" style="1" customWidth="1"/>
    <col min="2" max="2" width="5.42578125" style="2" customWidth="1"/>
    <col min="3" max="3" width="32.140625" style="1" customWidth="1"/>
    <col min="4" max="4" width="20.5703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15" width="11.140625" style="1" customWidth="1"/>
    <col min="16" max="16384" width="9.140625" style="1"/>
  </cols>
  <sheetData>
    <row r="1" spans="2:15" ht="89.25" customHeight="1">
      <c r="B1" s="86" t="s">
        <v>62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2:15" ht="18.75" customHeight="1">
      <c r="B2" s="87" t="s">
        <v>63</v>
      </c>
      <c r="C2" s="88"/>
      <c r="D2" s="88"/>
      <c r="E2" s="87" t="s">
        <v>61</v>
      </c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2:15" ht="18.75" customHeight="1">
      <c r="B3" s="87" t="s">
        <v>27</v>
      </c>
      <c r="C3" s="88"/>
      <c r="D3" s="88"/>
      <c r="E3" s="90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2:15" ht="27" customHeight="1">
      <c r="B4" s="3"/>
      <c r="C4" s="4"/>
      <c r="D4" s="4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5" ht="42.75" customHeight="1">
      <c r="B5" s="94" t="s">
        <v>1</v>
      </c>
      <c r="C5" s="96" t="s">
        <v>0</v>
      </c>
      <c r="D5" s="32"/>
      <c r="E5" s="94" t="s">
        <v>71</v>
      </c>
      <c r="F5" s="96"/>
      <c r="G5" s="94" t="s">
        <v>70</v>
      </c>
      <c r="H5" s="96"/>
      <c r="I5" s="94" t="s">
        <v>43</v>
      </c>
      <c r="J5" s="96"/>
      <c r="K5" s="94" t="s">
        <v>69</v>
      </c>
      <c r="L5" s="96"/>
      <c r="M5" s="94" t="s">
        <v>68</v>
      </c>
      <c r="N5" s="96"/>
      <c r="O5" s="84" t="s">
        <v>67</v>
      </c>
    </row>
    <row r="6" spans="2:15" ht="42.75" customHeight="1">
      <c r="B6" s="94"/>
      <c r="C6" s="96"/>
      <c r="D6" s="32"/>
      <c r="E6" s="22" t="s">
        <v>39</v>
      </c>
      <c r="F6" s="22" t="s">
        <v>40</v>
      </c>
      <c r="G6" s="22" t="s">
        <v>39</v>
      </c>
      <c r="H6" s="22" t="s">
        <v>40</v>
      </c>
      <c r="I6" s="22" t="s">
        <v>39</v>
      </c>
      <c r="J6" s="22" t="s">
        <v>40</v>
      </c>
      <c r="K6" s="22" t="s">
        <v>39</v>
      </c>
      <c r="L6" s="22" t="s">
        <v>40</v>
      </c>
      <c r="M6" s="22" t="s">
        <v>39</v>
      </c>
      <c r="N6" s="22" t="s">
        <v>40</v>
      </c>
      <c r="O6" s="22" t="s">
        <v>60</v>
      </c>
    </row>
    <row r="7" spans="2:15">
      <c r="B7" s="94"/>
      <c r="C7" s="96"/>
      <c r="D7" s="75" t="s">
        <v>3</v>
      </c>
      <c r="E7" s="8">
        <v>20</v>
      </c>
      <c r="F7" s="8">
        <v>80</v>
      </c>
      <c r="G7" s="8">
        <v>20</v>
      </c>
      <c r="H7" s="8">
        <v>80</v>
      </c>
      <c r="I7" s="8">
        <v>20</v>
      </c>
      <c r="J7" s="8">
        <v>80</v>
      </c>
      <c r="K7" s="8">
        <v>20</v>
      </c>
      <c r="L7" s="8">
        <v>80</v>
      </c>
      <c r="M7" s="8">
        <v>20</v>
      </c>
      <c r="N7" s="8">
        <v>80</v>
      </c>
      <c r="O7" s="8">
        <v>100</v>
      </c>
    </row>
    <row r="8" spans="2:15">
      <c r="B8" s="95"/>
      <c r="C8" s="97"/>
      <c r="D8" s="76" t="s">
        <v>4</v>
      </c>
      <c r="E8" s="57">
        <f>E7/2</f>
        <v>10</v>
      </c>
      <c r="F8" s="57">
        <f t="shared" ref="F8:O8" si="0">F7/2</f>
        <v>40</v>
      </c>
      <c r="G8" s="57">
        <f t="shared" si="0"/>
        <v>10</v>
      </c>
      <c r="H8" s="57">
        <f t="shared" si="0"/>
        <v>40</v>
      </c>
      <c r="I8" s="57">
        <f t="shared" si="0"/>
        <v>10</v>
      </c>
      <c r="J8" s="57">
        <f t="shared" si="0"/>
        <v>40</v>
      </c>
      <c r="K8" s="57">
        <f t="shared" si="0"/>
        <v>10</v>
      </c>
      <c r="L8" s="57">
        <f t="shared" si="0"/>
        <v>40</v>
      </c>
      <c r="M8" s="57">
        <f t="shared" si="0"/>
        <v>10</v>
      </c>
      <c r="N8" s="57">
        <f t="shared" si="0"/>
        <v>40</v>
      </c>
      <c r="O8" s="57">
        <f t="shared" si="0"/>
        <v>50</v>
      </c>
    </row>
    <row r="9" spans="2:15" s="34" customFormat="1">
      <c r="B9" s="33">
        <v>1</v>
      </c>
      <c r="C9" s="81" t="s">
        <v>45</v>
      </c>
      <c r="D9" s="81" t="s">
        <v>46</v>
      </c>
      <c r="E9" s="82">
        <v>13</v>
      </c>
      <c r="F9" s="82">
        <v>32</v>
      </c>
      <c r="G9" s="82">
        <v>13</v>
      </c>
      <c r="H9" s="82">
        <v>46</v>
      </c>
      <c r="I9" s="82">
        <v>11</v>
      </c>
      <c r="J9" s="82">
        <v>40</v>
      </c>
      <c r="K9" s="82">
        <v>14</v>
      </c>
      <c r="L9" s="82">
        <v>40</v>
      </c>
      <c r="M9" s="82">
        <v>14</v>
      </c>
      <c r="N9" s="82">
        <v>38</v>
      </c>
      <c r="O9" s="82">
        <v>72</v>
      </c>
    </row>
    <row r="10" spans="2:15">
      <c r="B10" s="3">
        <v>2</v>
      </c>
      <c r="C10" s="81" t="s">
        <v>47</v>
      </c>
      <c r="D10" s="81" t="s">
        <v>46</v>
      </c>
      <c r="E10" s="82">
        <v>13</v>
      </c>
      <c r="F10" s="82">
        <v>22</v>
      </c>
      <c r="G10" s="82">
        <v>13</v>
      </c>
      <c r="H10" s="82">
        <v>27</v>
      </c>
      <c r="I10" s="82">
        <v>10</v>
      </c>
      <c r="J10" s="82">
        <v>24</v>
      </c>
      <c r="K10" s="82">
        <v>8</v>
      </c>
      <c r="L10" s="82">
        <v>37</v>
      </c>
      <c r="M10" s="82">
        <v>8</v>
      </c>
      <c r="N10" s="82">
        <v>24</v>
      </c>
      <c r="O10" s="82">
        <v>80</v>
      </c>
    </row>
    <row r="11" spans="2:15">
      <c r="B11" s="3">
        <v>3</v>
      </c>
      <c r="C11" s="81" t="s">
        <v>48</v>
      </c>
      <c r="D11" s="81" t="s">
        <v>46</v>
      </c>
      <c r="E11" s="82">
        <v>13</v>
      </c>
      <c r="F11" s="82">
        <v>26</v>
      </c>
      <c r="G11" s="82">
        <v>14</v>
      </c>
      <c r="H11" s="82">
        <v>35</v>
      </c>
      <c r="I11" s="82">
        <v>12</v>
      </c>
      <c r="J11" s="82">
        <v>27</v>
      </c>
      <c r="K11" s="82">
        <v>8</v>
      </c>
      <c r="L11" s="82">
        <v>54</v>
      </c>
      <c r="M11" s="82">
        <v>11</v>
      </c>
      <c r="N11" s="82">
        <v>32</v>
      </c>
      <c r="O11" s="82">
        <v>80</v>
      </c>
    </row>
    <row r="12" spans="2:15">
      <c r="B12" s="3">
        <v>4</v>
      </c>
      <c r="C12" s="81" t="s">
        <v>49</v>
      </c>
      <c r="D12" s="81" t="s">
        <v>46</v>
      </c>
      <c r="E12" s="82">
        <v>10</v>
      </c>
      <c r="F12" s="82">
        <v>32</v>
      </c>
      <c r="G12" s="82">
        <v>10</v>
      </c>
      <c r="H12" s="82">
        <v>34</v>
      </c>
      <c r="I12" s="82">
        <v>10</v>
      </c>
      <c r="J12" s="82">
        <v>46</v>
      </c>
      <c r="K12" s="82">
        <v>13</v>
      </c>
      <c r="L12" s="82">
        <v>37</v>
      </c>
      <c r="M12" s="82">
        <v>8</v>
      </c>
      <c r="N12" s="82">
        <v>32</v>
      </c>
      <c r="O12" s="82">
        <v>60</v>
      </c>
    </row>
    <row r="13" spans="2:15">
      <c r="B13" s="3">
        <v>5</v>
      </c>
      <c r="C13" s="81" t="s">
        <v>50</v>
      </c>
      <c r="D13" s="81" t="s">
        <v>46</v>
      </c>
      <c r="E13" s="82">
        <v>12</v>
      </c>
      <c r="F13" s="82">
        <v>62</v>
      </c>
      <c r="G13" s="82">
        <v>9</v>
      </c>
      <c r="H13" s="82">
        <v>32</v>
      </c>
      <c r="I13" s="82">
        <v>12</v>
      </c>
      <c r="J13" s="82">
        <v>50</v>
      </c>
      <c r="K13" s="82">
        <v>11</v>
      </c>
      <c r="L13" s="82">
        <v>37</v>
      </c>
      <c r="M13" s="82">
        <v>16</v>
      </c>
      <c r="N13" s="82">
        <v>37</v>
      </c>
      <c r="O13" s="82">
        <v>71</v>
      </c>
    </row>
    <row r="14" spans="2:15">
      <c r="B14" s="3">
        <v>6</v>
      </c>
      <c r="C14" s="81" t="s">
        <v>51</v>
      </c>
      <c r="D14" s="81" t="s">
        <v>46</v>
      </c>
      <c r="E14" s="82">
        <v>14</v>
      </c>
      <c r="F14" s="82">
        <v>42</v>
      </c>
      <c r="G14" s="82">
        <v>17</v>
      </c>
      <c r="H14" s="82">
        <v>35</v>
      </c>
      <c r="I14" s="82">
        <v>12</v>
      </c>
      <c r="J14" s="82">
        <v>53</v>
      </c>
      <c r="K14" s="82">
        <v>11</v>
      </c>
      <c r="L14" s="82">
        <v>46</v>
      </c>
      <c r="M14" s="82">
        <v>14</v>
      </c>
      <c r="N14" s="82">
        <v>35</v>
      </c>
      <c r="O14" s="82">
        <v>88</v>
      </c>
    </row>
    <row r="15" spans="2:15">
      <c r="B15" s="3">
        <v>7</v>
      </c>
      <c r="C15" s="81" t="s">
        <v>52</v>
      </c>
      <c r="D15" s="81" t="s">
        <v>46</v>
      </c>
      <c r="E15" s="82">
        <v>13</v>
      </c>
      <c r="F15" s="82">
        <v>32</v>
      </c>
      <c r="G15" s="82">
        <v>13</v>
      </c>
      <c r="H15" s="82">
        <v>38</v>
      </c>
      <c r="I15" s="82">
        <v>10</v>
      </c>
      <c r="J15" s="82">
        <v>45</v>
      </c>
      <c r="K15" s="82">
        <v>8</v>
      </c>
      <c r="L15" s="82">
        <v>40</v>
      </c>
      <c r="M15" s="82">
        <v>12</v>
      </c>
      <c r="N15" s="82">
        <v>43</v>
      </c>
      <c r="O15" s="82">
        <v>81</v>
      </c>
    </row>
    <row r="16" spans="2:15">
      <c r="B16" s="3">
        <v>8</v>
      </c>
      <c r="C16" s="81" t="s">
        <v>53</v>
      </c>
      <c r="D16" s="81" t="s">
        <v>46</v>
      </c>
      <c r="E16" s="82">
        <v>10</v>
      </c>
      <c r="F16" s="82">
        <v>61</v>
      </c>
      <c r="G16" s="82">
        <v>13</v>
      </c>
      <c r="H16" s="82">
        <v>56</v>
      </c>
      <c r="I16" s="82">
        <v>11</v>
      </c>
      <c r="J16" s="82">
        <v>62</v>
      </c>
      <c r="K16" s="82">
        <v>11</v>
      </c>
      <c r="L16" s="82">
        <v>56</v>
      </c>
      <c r="M16" s="82">
        <v>13</v>
      </c>
      <c r="N16" s="82">
        <v>64</v>
      </c>
      <c r="O16" s="82">
        <v>79</v>
      </c>
    </row>
    <row r="17" spans="2:15">
      <c r="B17" s="3">
        <v>9</v>
      </c>
      <c r="C17" s="81" t="s">
        <v>54</v>
      </c>
      <c r="D17" s="81" t="s">
        <v>46</v>
      </c>
      <c r="E17" s="82">
        <v>10</v>
      </c>
      <c r="F17" s="82">
        <v>22</v>
      </c>
      <c r="G17" s="82">
        <v>8</v>
      </c>
      <c r="H17" s="82">
        <v>32</v>
      </c>
      <c r="I17" s="82">
        <v>11</v>
      </c>
      <c r="J17" s="82">
        <v>26</v>
      </c>
      <c r="K17" s="82">
        <v>8</v>
      </c>
      <c r="L17" s="82">
        <v>46</v>
      </c>
      <c r="M17" s="82">
        <v>3</v>
      </c>
      <c r="N17" s="82" t="s">
        <v>44</v>
      </c>
      <c r="O17" s="82">
        <v>60</v>
      </c>
    </row>
    <row r="18" spans="2:15">
      <c r="B18" s="3">
        <v>10</v>
      </c>
      <c r="C18" s="81" t="s">
        <v>55</v>
      </c>
      <c r="D18" s="81" t="s">
        <v>46</v>
      </c>
      <c r="E18" s="82">
        <v>17</v>
      </c>
      <c r="F18" s="82">
        <v>34</v>
      </c>
      <c r="G18" s="82">
        <v>18</v>
      </c>
      <c r="H18" s="82">
        <v>35</v>
      </c>
      <c r="I18" s="82">
        <v>14</v>
      </c>
      <c r="J18" s="82">
        <v>32</v>
      </c>
      <c r="K18" s="82">
        <v>11</v>
      </c>
      <c r="L18" s="82">
        <v>37</v>
      </c>
      <c r="M18" s="82">
        <v>16</v>
      </c>
      <c r="N18" s="82">
        <v>14</v>
      </c>
      <c r="O18" s="82">
        <v>82</v>
      </c>
    </row>
    <row r="19" spans="2:15">
      <c r="B19" s="33">
        <v>11</v>
      </c>
      <c r="C19" s="81" t="s">
        <v>56</v>
      </c>
      <c r="D19" s="81" t="s">
        <v>46</v>
      </c>
      <c r="E19" s="82">
        <v>17</v>
      </c>
      <c r="F19" s="82" t="s">
        <v>44</v>
      </c>
      <c r="G19" s="82">
        <v>18</v>
      </c>
      <c r="H19" s="82" t="s">
        <v>44</v>
      </c>
      <c r="I19" s="82">
        <v>17</v>
      </c>
      <c r="J19" s="82" t="s">
        <v>44</v>
      </c>
      <c r="K19" s="82">
        <v>13</v>
      </c>
      <c r="L19" s="82" t="s">
        <v>44</v>
      </c>
      <c r="M19" s="82">
        <v>17</v>
      </c>
      <c r="N19" s="82" t="s">
        <v>44</v>
      </c>
      <c r="O19" s="82">
        <v>85</v>
      </c>
    </row>
    <row r="20" spans="2:15">
      <c r="B20" s="3">
        <v>12</v>
      </c>
      <c r="C20" s="83" t="s">
        <v>57</v>
      </c>
      <c r="D20" s="83" t="s">
        <v>46</v>
      </c>
      <c r="E20" s="82">
        <v>12</v>
      </c>
      <c r="F20" s="82">
        <v>53</v>
      </c>
      <c r="G20" s="82">
        <v>11</v>
      </c>
      <c r="H20" s="82">
        <v>43</v>
      </c>
      <c r="I20" s="82">
        <v>14</v>
      </c>
      <c r="J20" s="82">
        <v>59</v>
      </c>
      <c r="K20" s="82">
        <v>12</v>
      </c>
      <c r="L20" s="82">
        <v>53</v>
      </c>
      <c r="M20" s="82">
        <v>15</v>
      </c>
      <c r="N20" s="82">
        <v>19</v>
      </c>
      <c r="O20" s="82">
        <v>73</v>
      </c>
    </row>
    <row r="21" spans="2:15">
      <c r="B21" s="3">
        <v>13</v>
      </c>
      <c r="C21" s="83" t="s">
        <v>58</v>
      </c>
      <c r="D21" s="83" t="s">
        <v>46</v>
      </c>
      <c r="E21" s="82">
        <v>11</v>
      </c>
      <c r="F21" s="82">
        <v>24</v>
      </c>
      <c r="G21" s="82">
        <v>9</v>
      </c>
      <c r="H21" s="82">
        <v>35</v>
      </c>
      <c r="I21" s="82">
        <v>13</v>
      </c>
      <c r="J21" s="82">
        <v>42</v>
      </c>
      <c r="K21" s="82">
        <v>11</v>
      </c>
      <c r="L21" s="82">
        <v>37</v>
      </c>
      <c r="M21" s="82">
        <v>14</v>
      </c>
      <c r="N21" s="82">
        <v>27</v>
      </c>
      <c r="O21" s="82">
        <v>70</v>
      </c>
    </row>
    <row r="22" spans="2:15">
      <c r="B22" s="3">
        <v>14</v>
      </c>
      <c r="C22" s="83" t="s">
        <v>59</v>
      </c>
      <c r="D22" s="83" t="s">
        <v>46</v>
      </c>
      <c r="E22" s="82">
        <v>11</v>
      </c>
      <c r="F22" s="82" t="s">
        <v>44</v>
      </c>
      <c r="G22" s="82">
        <v>16</v>
      </c>
      <c r="H22" s="82" t="s">
        <v>44</v>
      </c>
      <c r="I22" s="82">
        <v>13</v>
      </c>
      <c r="J22" s="82" t="s">
        <v>44</v>
      </c>
      <c r="K22" s="82">
        <v>9</v>
      </c>
      <c r="L22" s="82" t="s">
        <v>44</v>
      </c>
      <c r="M22" s="82">
        <v>13</v>
      </c>
      <c r="N22" s="82" t="s">
        <v>44</v>
      </c>
      <c r="O22" s="82">
        <v>65</v>
      </c>
    </row>
  </sheetData>
  <mergeCells count="13">
    <mergeCell ref="E4:O4"/>
    <mergeCell ref="B5:B8"/>
    <mergeCell ref="C5:C8"/>
    <mergeCell ref="E5:F5"/>
    <mergeCell ref="G5:H5"/>
    <mergeCell ref="I5:J5"/>
    <mergeCell ref="K5:L5"/>
    <mergeCell ref="M5:N5"/>
    <mergeCell ref="B1:O1"/>
    <mergeCell ref="B2:D2"/>
    <mergeCell ref="E2:O2"/>
    <mergeCell ref="B3:D3"/>
    <mergeCell ref="E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1"/>
  <sheetViews>
    <sheetView tabSelected="1" topLeftCell="B1" zoomScale="70" zoomScaleNormal="70" workbookViewId="0">
      <selection activeCell="O16" sqref="O16"/>
    </sheetView>
  </sheetViews>
  <sheetFormatPr defaultRowHeight="16.5"/>
  <cols>
    <col min="1" max="1" width="18.42578125" style="1" customWidth="1"/>
    <col min="2" max="2" width="5.42578125" style="2" customWidth="1"/>
    <col min="3" max="3" width="39.42578125" style="1" customWidth="1"/>
    <col min="4" max="4" width="15.42578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15" width="11.140625" style="1" customWidth="1"/>
    <col min="16" max="16384" width="9.140625" style="1"/>
  </cols>
  <sheetData>
    <row r="1" spans="2:15" ht="89.25" customHeight="1">
      <c r="B1" s="86" t="s">
        <v>64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2:15" ht="18.75" customHeight="1">
      <c r="B2" s="87" t="s">
        <v>63</v>
      </c>
      <c r="C2" s="88"/>
      <c r="D2" s="88"/>
      <c r="E2" s="87" t="s">
        <v>61</v>
      </c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2:15" ht="18.75" customHeight="1">
      <c r="B3" s="87" t="s">
        <v>27</v>
      </c>
      <c r="C3" s="88"/>
      <c r="D3" s="88"/>
      <c r="E3" s="90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2:15" ht="42.75" customHeight="1">
      <c r="B4" s="94" t="s">
        <v>1</v>
      </c>
      <c r="C4" s="96" t="s">
        <v>0</v>
      </c>
      <c r="D4" s="99"/>
      <c r="E4" s="94" t="s">
        <v>71</v>
      </c>
      <c r="F4" s="96"/>
      <c r="G4" s="94" t="s">
        <v>70</v>
      </c>
      <c r="H4" s="96"/>
      <c r="I4" s="94" t="s">
        <v>43</v>
      </c>
      <c r="J4" s="96"/>
      <c r="K4" s="94" t="s">
        <v>69</v>
      </c>
      <c r="L4" s="96"/>
      <c r="M4" s="94" t="s">
        <v>68</v>
      </c>
      <c r="N4" s="96"/>
      <c r="O4" s="85" t="s">
        <v>67</v>
      </c>
    </row>
    <row r="5" spans="2:15" ht="41.25" customHeight="1">
      <c r="B5" s="94"/>
      <c r="C5" s="96"/>
      <c r="D5" s="100"/>
      <c r="E5" s="22" t="s">
        <v>39</v>
      </c>
      <c r="F5" s="22" t="s">
        <v>40</v>
      </c>
      <c r="G5" s="22" t="s">
        <v>39</v>
      </c>
      <c r="H5" s="22" t="s">
        <v>40</v>
      </c>
      <c r="I5" s="22" t="s">
        <v>39</v>
      </c>
      <c r="J5" s="22" t="s">
        <v>40</v>
      </c>
      <c r="K5" s="22" t="s">
        <v>39</v>
      </c>
      <c r="L5" s="22" t="s">
        <v>40</v>
      </c>
      <c r="M5" s="22" t="s">
        <v>39</v>
      </c>
      <c r="N5" s="22" t="s">
        <v>40</v>
      </c>
      <c r="O5" s="22" t="s">
        <v>60</v>
      </c>
    </row>
    <row r="6" spans="2:15" ht="22.5" customHeight="1">
      <c r="B6" s="94"/>
      <c r="C6" s="96"/>
      <c r="D6" s="30" t="s">
        <v>3</v>
      </c>
      <c r="E6" s="8">
        <f>'Data Entry for CO '!E7</f>
        <v>20</v>
      </c>
      <c r="F6" s="8">
        <f>'Data Entry for CO '!F7</f>
        <v>80</v>
      </c>
      <c r="G6" s="8">
        <f>'Data Entry for CO '!G7</f>
        <v>20</v>
      </c>
      <c r="H6" s="8">
        <f>'Data Entry for CO '!H7</f>
        <v>80</v>
      </c>
      <c r="I6" s="8">
        <f>'Data Entry for CO '!I7</f>
        <v>20</v>
      </c>
      <c r="J6" s="8">
        <f>'Data Entry for CO '!J7</f>
        <v>80</v>
      </c>
      <c r="K6" s="8">
        <f>'Data Entry for CO '!K7</f>
        <v>20</v>
      </c>
      <c r="L6" s="8">
        <f>'Data Entry for CO '!L7</f>
        <v>80</v>
      </c>
      <c r="M6" s="8">
        <f>'Data Entry for CO '!M7</f>
        <v>20</v>
      </c>
      <c r="N6" s="8">
        <f>'Data Entry for CO '!N7</f>
        <v>80</v>
      </c>
      <c r="O6" s="8">
        <f>'Data Entry for CO '!O7</f>
        <v>100</v>
      </c>
    </row>
    <row r="7" spans="2:15" ht="22.5" customHeight="1">
      <c r="B7" s="94"/>
      <c r="C7" s="96"/>
      <c r="D7" s="30" t="s">
        <v>4</v>
      </c>
      <c r="E7" s="8">
        <f>E6/2</f>
        <v>10</v>
      </c>
      <c r="F7" s="8">
        <f t="shared" ref="F7:O7" si="0">F6/2</f>
        <v>40</v>
      </c>
      <c r="G7" s="8">
        <f t="shared" si="0"/>
        <v>10</v>
      </c>
      <c r="H7" s="8">
        <f t="shared" si="0"/>
        <v>40</v>
      </c>
      <c r="I7" s="8">
        <f t="shared" si="0"/>
        <v>10</v>
      </c>
      <c r="J7" s="8">
        <f t="shared" si="0"/>
        <v>40</v>
      </c>
      <c r="K7" s="8">
        <f t="shared" si="0"/>
        <v>10</v>
      </c>
      <c r="L7" s="8">
        <f t="shared" si="0"/>
        <v>40</v>
      </c>
      <c r="M7" s="8">
        <f t="shared" si="0"/>
        <v>10</v>
      </c>
      <c r="N7" s="8">
        <f t="shared" si="0"/>
        <v>40</v>
      </c>
      <c r="O7" s="8">
        <f t="shared" si="0"/>
        <v>50</v>
      </c>
    </row>
    <row r="8" spans="2:15" s="34" customFormat="1">
      <c r="B8" s="58"/>
    </row>
    <row r="9" spans="2:15" ht="23.25" customHeight="1">
      <c r="C9" s="48" t="s">
        <v>8</v>
      </c>
      <c r="D9" s="4"/>
      <c r="E9" s="36">
        <f>COUNT('Data Entry for CO '!E9:E22)</f>
        <v>14</v>
      </c>
      <c r="F9" s="36">
        <f>COUNT('Data Entry for CO '!F9:F22)</f>
        <v>12</v>
      </c>
      <c r="G9" s="36">
        <f>COUNT('Data Entry for CO '!G9:G22)</f>
        <v>14</v>
      </c>
      <c r="H9" s="36">
        <f>COUNT('Data Entry for CO '!H9:H22)</f>
        <v>12</v>
      </c>
      <c r="I9" s="36">
        <f>COUNT('Data Entry for CO '!I9:I22)</f>
        <v>14</v>
      </c>
      <c r="J9" s="36">
        <f>COUNT('Data Entry for CO '!J9:J22)</f>
        <v>12</v>
      </c>
      <c r="K9" s="36">
        <f>COUNT('Data Entry for CO '!K9:K22)</f>
        <v>14</v>
      </c>
      <c r="L9" s="36">
        <f>COUNT('Data Entry for CO '!L9:L22)</f>
        <v>12</v>
      </c>
      <c r="M9" s="36">
        <f>COUNT('Data Entry for CO '!M9:M22)</f>
        <v>14</v>
      </c>
      <c r="N9" s="36">
        <f>COUNT('Data Entry for CO '!N9:N22)</f>
        <v>11</v>
      </c>
      <c r="O9" s="36">
        <f>COUNT('Data Entry for CO '!O9:O22)</f>
        <v>14</v>
      </c>
    </row>
    <row r="10" spans="2:15" ht="24.75" customHeight="1">
      <c r="C10" s="48" t="s">
        <v>29</v>
      </c>
      <c r="D10" s="4"/>
      <c r="E10" s="36">
        <f>COUNTIF('Data Entry for CO '!E9:E22,"&gt;9")</f>
        <v>14</v>
      </c>
      <c r="F10" s="36">
        <f>COUNTIF('Data Entry for CO '!F9:F22,"&gt;39")</f>
        <v>4</v>
      </c>
      <c r="G10" s="36">
        <f>COUNTIF('Data Entry for CO '!G9:G22,"&gt;9")</f>
        <v>11</v>
      </c>
      <c r="H10" s="36">
        <f>COUNTIF('Data Entry for CO '!H9:H22,"&gt;39")</f>
        <v>3</v>
      </c>
      <c r="I10" s="36">
        <f>COUNTIF('Data Entry for CO '!I9:I22,"&gt;9")</f>
        <v>14</v>
      </c>
      <c r="J10" s="36">
        <f>COUNTIF('Data Entry for CO '!J9:J22,"&gt;39")</f>
        <v>8</v>
      </c>
      <c r="K10" s="36">
        <f>COUNTIF('Data Entry for CO '!K9:K22,"&gt;9")</f>
        <v>9</v>
      </c>
      <c r="L10" s="36">
        <f>COUNTIF('Data Entry for CO '!L9:L22,"&gt;39")</f>
        <v>7</v>
      </c>
      <c r="M10" s="36">
        <f>COUNTIF('Data Entry for CO '!M9:M22,"&gt;9")</f>
        <v>11</v>
      </c>
      <c r="N10" s="36">
        <f>COUNTIF('Data Entry for CO '!N9:N22,"&gt;39")</f>
        <v>2</v>
      </c>
      <c r="O10" s="36">
        <f>COUNTIF('Data Entry for CO '!O9:O22,"&gt;39")</f>
        <v>14</v>
      </c>
    </row>
    <row r="11" spans="2:15" ht="27" customHeight="1">
      <c r="C11" s="66" t="s">
        <v>35</v>
      </c>
      <c r="D11" s="6"/>
      <c r="E11" s="37">
        <f>E10/E9*100</f>
        <v>100</v>
      </c>
      <c r="F11" s="37">
        <f t="shared" ref="F11:O11" si="1">F10/F9*100</f>
        <v>33.333333333333329</v>
      </c>
      <c r="G11" s="37">
        <f t="shared" si="1"/>
        <v>78.571428571428569</v>
      </c>
      <c r="H11" s="37">
        <f t="shared" si="1"/>
        <v>25</v>
      </c>
      <c r="I11" s="37">
        <f t="shared" si="1"/>
        <v>100</v>
      </c>
      <c r="J11" s="37">
        <f t="shared" si="1"/>
        <v>66.666666666666657</v>
      </c>
      <c r="K11" s="37">
        <f t="shared" si="1"/>
        <v>64.285714285714292</v>
      </c>
      <c r="L11" s="37">
        <f t="shared" si="1"/>
        <v>58.333333333333336</v>
      </c>
      <c r="M11" s="37">
        <f t="shared" si="1"/>
        <v>78.571428571428569</v>
      </c>
      <c r="N11" s="37">
        <f t="shared" si="1"/>
        <v>18.181818181818183</v>
      </c>
      <c r="O11" s="37">
        <f t="shared" si="1"/>
        <v>100</v>
      </c>
    </row>
    <row r="12" spans="2:15" ht="23.25" customHeight="1">
      <c r="C12" s="25" t="s">
        <v>7</v>
      </c>
      <c r="D12" s="5"/>
      <c r="E12" s="7" t="str">
        <f>IF(E11&gt;=69.99,"Level 3",IF(E11&gt;=59.99,"Level 2",IF(E11&gt;=39.99,"Level 1")))</f>
        <v>Level 3</v>
      </c>
      <c r="F12" s="7">
        <v>0</v>
      </c>
      <c r="G12" s="7" t="str">
        <f t="shared" ref="G12:O12" si="2">IF(G11&gt;=69.99,"Level 3",IF(G11&gt;=59.99,"Level 2",IF(G11&gt;=39.99,"Level 1")))</f>
        <v>Level 3</v>
      </c>
      <c r="H12" s="7">
        <v>0</v>
      </c>
      <c r="I12" s="7" t="str">
        <f t="shared" si="2"/>
        <v>Level 3</v>
      </c>
      <c r="J12" s="7" t="str">
        <f t="shared" si="2"/>
        <v>Level 2</v>
      </c>
      <c r="K12" s="7" t="str">
        <f t="shared" si="2"/>
        <v>Level 2</v>
      </c>
      <c r="L12" s="7" t="str">
        <f t="shared" si="2"/>
        <v>Level 1</v>
      </c>
      <c r="M12" s="7" t="str">
        <f t="shared" si="2"/>
        <v>Level 3</v>
      </c>
      <c r="N12" s="7">
        <v>0</v>
      </c>
      <c r="O12" s="7" t="str">
        <f t="shared" si="2"/>
        <v>Level 3</v>
      </c>
    </row>
    <row r="14" spans="2:15">
      <c r="F14" s="98"/>
      <c r="G14" s="98"/>
      <c r="H14" s="98"/>
      <c r="I14" s="98"/>
      <c r="J14" s="98"/>
    </row>
    <row r="15" spans="2:15" ht="24" customHeight="1">
      <c r="E15" s="4"/>
      <c r="F15" s="39"/>
      <c r="G15" s="41" t="s">
        <v>15</v>
      </c>
      <c r="H15" s="42" t="s">
        <v>28</v>
      </c>
      <c r="I15" s="41" t="s">
        <v>16</v>
      </c>
      <c r="J15" s="41" t="s">
        <v>13</v>
      </c>
    </row>
    <row r="16" spans="2:15" ht="24" customHeight="1">
      <c r="E16" s="101" t="s">
        <v>9</v>
      </c>
      <c r="F16" s="26" t="s">
        <v>5</v>
      </c>
      <c r="G16" s="9">
        <f>E11</f>
        <v>100</v>
      </c>
      <c r="H16" s="59" t="str">
        <f>IF(G16&gt;=69.99,"3",IF(G16&gt;=59.99,"2",IF(G16&gt;=39.99,"1")))</f>
        <v>3</v>
      </c>
      <c r="I16" s="9">
        <f>F11</f>
        <v>33.333333333333329</v>
      </c>
      <c r="J16" s="15">
        <v>0</v>
      </c>
    </row>
    <row r="17" spans="5:10" ht="24" customHeight="1">
      <c r="E17" s="101"/>
      <c r="F17" s="11" t="s">
        <v>6</v>
      </c>
      <c r="G17" s="9">
        <f>G11</f>
        <v>78.571428571428569</v>
      </c>
      <c r="H17" s="59" t="str">
        <f t="shared" ref="H17:H20" si="3">IF(G17&gt;=69.99,"3",IF(G17&gt;=59.99,"2",IF(G17&gt;=39.99,"1")))</f>
        <v>3</v>
      </c>
      <c r="I17" s="10">
        <f>H11</f>
        <v>25</v>
      </c>
      <c r="J17" s="15">
        <v>0</v>
      </c>
    </row>
    <row r="18" spans="5:10" ht="24" customHeight="1">
      <c r="E18" s="101"/>
      <c r="F18" s="27" t="s">
        <v>10</v>
      </c>
      <c r="G18" s="9">
        <f>I11</f>
        <v>100</v>
      </c>
      <c r="H18" s="59" t="str">
        <f t="shared" si="3"/>
        <v>3</v>
      </c>
      <c r="I18" s="12">
        <f>J11</f>
        <v>66.666666666666657</v>
      </c>
      <c r="J18" s="15" t="str">
        <f t="shared" ref="J18:J21" si="4">IF(I18&gt;=69.99,"3",IF(I18&gt;=59.99,"2",IF(I18&gt;=39.99,"1")))</f>
        <v>2</v>
      </c>
    </row>
    <row r="19" spans="5:10" ht="24" customHeight="1">
      <c r="E19" s="101"/>
      <c r="F19" s="28" t="s">
        <v>11</v>
      </c>
      <c r="G19" s="9">
        <f>K11</f>
        <v>64.285714285714292</v>
      </c>
      <c r="H19" s="59" t="str">
        <f t="shared" si="3"/>
        <v>2</v>
      </c>
      <c r="I19" s="13">
        <f>L11</f>
        <v>58.333333333333336</v>
      </c>
      <c r="J19" s="15" t="str">
        <f t="shared" si="4"/>
        <v>1</v>
      </c>
    </row>
    <row r="20" spans="5:10" ht="24" customHeight="1">
      <c r="E20" s="101"/>
      <c r="F20" s="29" t="s">
        <v>12</v>
      </c>
      <c r="G20" s="9">
        <f>M11</f>
        <v>78.571428571428569</v>
      </c>
      <c r="H20" s="59" t="str">
        <f t="shared" si="3"/>
        <v>3</v>
      </c>
      <c r="I20" s="14">
        <f>N11</f>
        <v>18.181818181818183</v>
      </c>
      <c r="J20" s="15">
        <v>0</v>
      </c>
    </row>
    <row r="21" spans="5:10" ht="24" customHeight="1">
      <c r="E21" s="101"/>
      <c r="F21" s="26" t="s">
        <v>14</v>
      </c>
      <c r="G21" s="9"/>
      <c r="H21" s="59"/>
      <c r="I21" s="9">
        <f>O11</f>
        <v>100</v>
      </c>
      <c r="J21" s="15" t="str">
        <f t="shared" si="4"/>
        <v>3</v>
      </c>
    </row>
  </sheetData>
  <mergeCells count="15">
    <mergeCell ref="F14:J14"/>
    <mergeCell ref="D4:D5"/>
    <mergeCell ref="E16:E21"/>
    <mergeCell ref="B1:O1"/>
    <mergeCell ref="B2:D2"/>
    <mergeCell ref="B3:D3"/>
    <mergeCell ref="C4:C7"/>
    <mergeCell ref="B4:B7"/>
    <mergeCell ref="K4:L4"/>
    <mergeCell ref="E2:O2"/>
    <mergeCell ref="E3:O3"/>
    <mergeCell ref="M4:N4"/>
    <mergeCell ref="E4:F4"/>
    <mergeCell ref="G4:H4"/>
    <mergeCell ref="I4:J4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6"/>
  <sheetViews>
    <sheetView zoomScale="70" zoomScaleNormal="70" workbookViewId="0">
      <pane ySplit="6" topLeftCell="A7" activePane="bottomLeft" state="frozen"/>
      <selection pane="bottomLeft" activeCell="H25" sqref="H25"/>
    </sheetView>
  </sheetViews>
  <sheetFormatPr defaultRowHeight="15.75"/>
  <cols>
    <col min="1" max="1" width="5.42578125" style="64" customWidth="1"/>
    <col min="2" max="2" width="39.42578125" style="63" customWidth="1"/>
    <col min="3" max="3" width="14.7109375" style="63" customWidth="1"/>
    <col min="4" max="33" width="6.42578125" style="63" customWidth="1"/>
    <col min="34" max="16384" width="9.140625" style="43"/>
  </cols>
  <sheetData>
    <row r="1" spans="1:33" ht="89.25" customHeight="1">
      <c r="A1" s="107" t="s">
        <v>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ht="21" customHeight="1">
      <c r="A2" s="106" t="s">
        <v>63</v>
      </c>
      <c r="B2" s="106"/>
      <c r="C2" s="106"/>
      <c r="D2" s="104" t="s">
        <v>30</v>
      </c>
      <c r="E2" s="104" t="s">
        <v>31</v>
      </c>
      <c r="F2" s="104" t="s">
        <v>32</v>
      </c>
      <c r="G2" s="104" t="s">
        <v>33</v>
      </c>
      <c r="H2" s="104" t="s">
        <v>34</v>
      </c>
      <c r="I2" s="105" t="s">
        <v>30</v>
      </c>
      <c r="J2" s="105" t="s">
        <v>31</v>
      </c>
      <c r="K2" s="105" t="s">
        <v>32</v>
      </c>
      <c r="L2" s="105" t="s">
        <v>33</v>
      </c>
      <c r="M2" s="105" t="s">
        <v>34</v>
      </c>
      <c r="N2" s="102" t="s">
        <v>30</v>
      </c>
      <c r="O2" s="102" t="s">
        <v>31</v>
      </c>
      <c r="P2" s="102" t="s">
        <v>32</v>
      </c>
      <c r="Q2" s="102" t="s">
        <v>33</v>
      </c>
      <c r="R2" s="102" t="s">
        <v>34</v>
      </c>
      <c r="S2" s="105" t="s">
        <v>30</v>
      </c>
      <c r="T2" s="105" t="s">
        <v>31</v>
      </c>
      <c r="U2" s="105" t="s">
        <v>32</v>
      </c>
      <c r="V2" s="105" t="s">
        <v>33</v>
      </c>
      <c r="W2" s="105" t="s">
        <v>34</v>
      </c>
      <c r="X2" s="104" t="s">
        <v>30</v>
      </c>
      <c r="Y2" s="104" t="s">
        <v>31</v>
      </c>
      <c r="Z2" s="104" t="s">
        <v>32</v>
      </c>
      <c r="AA2" s="104" t="s">
        <v>33</v>
      </c>
      <c r="AB2" s="104" t="s">
        <v>34</v>
      </c>
      <c r="AC2" s="103" t="s">
        <v>30</v>
      </c>
      <c r="AD2" s="103" t="s">
        <v>31</v>
      </c>
      <c r="AE2" s="103" t="s">
        <v>32</v>
      </c>
      <c r="AF2" s="103" t="s">
        <v>33</v>
      </c>
      <c r="AG2" s="103" t="s">
        <v>34</v>
      </c>
    </row>
    <row r="3" spans="1:33" ht="21" customHeight="1">
      <c r="A3" s="106" t="s">
        <v>27</v>
      </c>
      <c r="B3" s="106"/>
      <c r="C3" s="106"/>
      <c r="D3" s="104"/>
      <c r="E3" s="104"/>
      <c r="F3" s="104"/>
      <c r="G3" s="104"/>
      <c r="H3" s="104"/>
      <c r="I3" s="105"/>
      <c r="J3" s="105"/>
      <c r="K3" s="105"/>
      <c r="L3" s="105"/>
      <c r="M3" s="105"/>
      <c r="N3" s="102"/>
      <c r="O3" s="102"/>
      <c r="P3" s="102"/>
      <c r="Q3" s="102"/>
      <c r="R3" s="102"/>
      <c r="S3" s="105"/>
      <c r="T3" s="105"/>
      <c r="U3" s="105"/>
      <c r="V3" s="105"/>
      <c r="W3" s="105"/>
      <c r="X3" s="104"/>
      <c r="Y3" s="104"/>
      <c r="Z3" s="104"/>
      <c r="AA3" s="104"/>
      <c r="AB3" s="104"/>
      <c r="AC3" s="103"/>
      <c r="AD3" s="103"/>
      <c r="AE3" s="103"/>
      <c r="AF3" s="103"/>
      <c r="AG3" s="103"/>
    </row>
    <row r="4" spans="1:33" ht="27" customHeight="1">
      <c r="A4" s="94"/>
      <c r="B4" s="96"/>
      <c r="C4" s="61"/>
      <c r="D4" s="104" t="s">
        <v>5</v>
      </c>
      <c r="E4" s="104"/>
      <c r="F4" s="104"/>
      <c r="G4" s="104"/>
      <c r="H4" s="104"/>
      <c r="I4" s="105" t="s">
        <v>6</v>
      </c>
      <c r="J4" s="105"/>
      <c r="K4" s="105"/>
      <c r="L4" s="105"/>
      <c r="M4" s="105"/>
      <c r="N4" s="102" t="s">
        <v>10</v>
      </c>
      <c r="O4" s="102"/>
      <c r="P4" s="102"/>
      <c r="Q4" s="102"/>
      <c r="R4" s="102"/>
      <c r="S4" s="102" t="s">
        <v>11</v>
      </c>
      <c r="T4" s="102"/>
      <c r="U4" s="102"/>
      <c r="V4" s="102"/>
      <c r="W4" s="102"/>
      <c r="X4" s="102" t="s">
        <v>12</v>
      </c>
      <c r="Y4" s="102"/>
      <c r="Z4" s="102"/>
      <c r="AA4" s="102"/>
      <c r="AB4" s="102"/>
      <c r="AC4" s="103" t="s">
        <v>14</v>
      </c>
      <c r="AD4" s="103"/>
      <c r="AE4" s="103"/>
      <c r="AF4" s="103"/>
      <c r="AG4" s="103"/>
    </row>
    <row r="5" spans="1:33" ht="16.5">
      <c r="A5" s="94"/>
      <c r="B5" s="96"/>
      <c r="C5" s="44" t="s">
        <v>3</v>
      </c>
      <c r="D5" s="60">
        <v>10</v>
      </c>
      <c r="E5" s="60">
        <v>10</v>
      </c>
      <c r="F5" s="60">
        <v>10</v>
      </c>
      <c r="G5" s="60">
        <v>10</v>
      </c>
      <c r="H5" s="60">
        <v>10</v>
      </c>
      <c r="I5" s="60">
        <v>10</v>
      </c>
      <c r="J5" s="60">
        <v>10</v>
      </c>
      <c r="K5" s="60">
        <v>10</v>
      </c>
      <c r="L5" s="60">
        <v>10</v>
      </c>
      <c r="M5" s="60">
        <v>10</v>
      </c>
      <c r="N5" s="60">
        <v>10</v>
      </c>
      <c r="O5" s="60">
        <v>10</v>
      </c>
      <c r="P5" s="60">
        <v>10</v>
      </c>
      <c r="Q5" s="60">
        <v>10</v>
      </c>
      <c r="R5" s="60">
        <v>10</v>
      </c>
      <c r="S5" s="60">
        <v>10</v>
      </c>
      <c r="T5" s="60">
        <v>10</v>
      </c>
      <c r="U5" s="60">
        <v>10</v>
      </c>
      <c r="V5" s="60">
        <v>10</v>
      </c>
      <c r="W5" s="60">
        <v>10</v>
      </c>
      <c r="X5" s="60">
        <v>10</v>
      </c>
      <c r="Y5" s="60">
        <v>10</v>
      </c>
      <c r="Z5" s="60">
        <v>10</v>
      </c>
      <c r="AA5" s="60">
        <v>10</v>
      </c>
      <c r="AB5" s="60">
        <v>10</v>
      </c>
      <c r="AC5" s="60">
        <v>10</v>
      </c>
      <c r="AD5" s="60">
        <v>10</v>
      </c>
      <c r="AE5" s="60">
        <v>10</v>
      </c>
      <c r="AF5" s="60">
        <v>10</v>
      </c>
      <c r="AG5" s="60">
        <v>10</v>
      </c>
    </row>
    <row r="6" spans="1:33" ht="16.5">
      <c r="A6" s="94"/>
      <c r="B6" s="96"/>
      <c r="C6" s="44" t="s">
        <v>4</v>
      </c>
      <c r="D6" s="60">
        <f>D5/2</f>
        <v>5</v>
      </c>
      <c r="E6" s="60">
        <f t="shared" ref="E6:AG6" si="0">E5/2</f>
        <v>5</v>
      </c>
      <c r="F6" s="60">
        <f t="shared" si="0"/>
        <v>5</v>
      </c>
      <c r="G6" s="60">
        <f t="shared" si="0"/>
        <v>5</v>
      </c>
      <c r="H6" s="60">
        <f t="shared" si="0"/>
        <v>5</v>
      </c>
      <c r="I6" s="60">
        <f t="shared" si="0"/>
        <v>5</v>
      </c>
      <c r="J6" s="60">
        <f t="shared" si="0"/>
        <v>5</v>
      </c>
      <c r="K6" s="60">
        <f t="shared" si="0"/>
        <v>5</v>
      </c>
      <c r="L6" s="60">
        <f t="shared" si="0"/>
        <v>5</v>
      </c>
      <c r="M6" s="60">
        <f t="shared" si="0"/>
        <v>5</v>
      </c>
      <c r="N6" s="60">
        <f t="shared" si="0"/>
        <v>5</v>
      </c>
      <c r="O6" s="60">
        <f t="shared" si="0"/>
        <v>5</v>
      </c>
      <c r="P6" s="60">
        <f t="shared" si="0"/>
        <v>5</v>
      </c>
      <c r="Q6" s="60">
        <f t="shared" si="0"/>
        <v>5</v>
      </c>
      <c r="R6" s="60">
        <f t="shared" si="0"/>
        <v>5</v>
      </c>
      <c r="S6" s="60">
        <f t="shared" si="0"/>
        <v>5</v>
      </c>
      <c r="T6" s="60">
        <f t="shared" si="0"/>
        <v>5</v>
      </c>
      <c r="U6" s="60">
        <f t="shared" si="0"/>
        <v>5</v>
      </c>
      <c r="V6" s="60">
        <f t="shared" si="0"/>
        <v>5</v>
      </c>
      <c r="W6" s="60">
        <f t="shared" si="0"/>
        <v>5</v>
      </c>
      <c r="X6" s="60">
        <f t="shared" si="0"/>
        <v>5</v>
      </c>
      <c r="Y6" s="60">
        <f t="shared" si="0"/>
        <v>5</v>
      </c>
      <c r="Z6" s="60">
        <f t="shared" si="0"/>
        <v>5</v>
      </c>
      <c r="AA6" s="60">
        <f t="shared" si="0"/>
        <v>5</v>
      </c>
      <c r="AB6" s="60">
        <f t="shared" si="0"/>
        <v>5</v>
      </c>
      <c r="AC6" s="60">
        <f t="shared" si="0"/>
        <v>5</v>
      </c>
      <c r="AD6" s="60">
        <f t="shared" si="0"/>
        <v>5</v>
      </c>
      <c r="AE6" s="60">
        <f t="shared" si="0"/>
        <v>5</v>
      </c>
      <c r="AF6" s="60">
        <f t="shared" si="0"/>
        <v>5</v>
      </c>
      <c r="AG6" s="60">
        <f t="shared" si="0"/>
        <v>5</v>
      </c>
    </row>
    <row r="7" spans="1:33" s="46" customFormat="1">
      <c r="A7" s="54">
        <v>1</v>
      </c>
      <c r="B7" s="81" t="s">
        <v>45</v>
      </c>
      <c r="C7" s="45"/>
      <c r="D7" s="69">
        <v>10</v>
      </c>
      <c r="E7" s="69">
        <v>9</v>
      </c>
      <c r="F7" s="69">
        <v>10</v>
      </c>
      <c r="G7" s="69">
        <v>10</v>
      </c>
      <c r="H7" s="69">
        <v>7</v>
      </c>
      <c r="I7" s="69">
        <v>6</v>
      </c>
      <c r="J7" s="69">
        <v>4</v>
      </c>
      <c r="K7" s="69">
        <v>5</v>
      </c>
      <c r="L7" s="69">
        <v>7</v>
      </c>
      <c r="M7" s="69">
        <v>4</v>
      </c>
      <c r="N7" s="69">
        <v>10</v>
      </c>
      <c r="O7" s="69">
        <v>9</v>
      </c>
      <c r="P7" s="69">
        <v>10</v>
      </c>
      <c r="Q7" s="69">
        <v>10</v>
      </c>
      <c r="R7" s="69">
        <v>10</v>
      </c>
      <c r="S7" s="69">
        <v>4</v>
      </c>
      <c r="T7" s="69">
        <v>10</v>
      </c>
      <c r="U7" s="69">
        <v>8</v>
      </c>
      <c r="V7" s="69">
        <v>10</v>
      </c>
      <c r="W7" s="69">
        <v>7</v>
      </c>
      <c r="X7" s="69">
        <v>10</v>
      </c>
      <c r="Y7" s="69">
        <v>8</v>
      </c>
      <c r="Z7" s="69">
        <v>8</v>
      </c>
      <c r="AA7" s="69">
        <v>4</v>
      </c>
      <c r="AB7" s="69">
        <v>9</v>
      </c>
      <c r="AC7" s="69">
        <v>8</v>
      </c>
      <c r="AD7" s="69">
        <v>6</v>
      </c>
      <c r="AE7" s="69">
        <v>8</v>
      </c>
      <c r="AF7" s="69">
        <v>5</v>
      </c>
      <c r="AG7" s="69">
        <v>6</v>
      </c>
    </row>
    <row r="8" spans="1:33">
      <c r="A8" s="55">
        <v>2</v>
      </c>
      <c r="B8" s="81" t="s">
        <v>47</v>
      </c>
      <c r="C8" s="16"/>
      <c r="D8" s="69">
        <v>6</v>
      </c>
      <c r="E8" s="69">
        <v>5</v>
      </c>
      <c r="F8" s="69">
        <v>9</v>
      </c>
      <c r="G8" s="69">
        <v>9</v>
      </c>
      <c r="H8" s="69">
        <v>5</v>
      </c>
      <c r="I8" s="69">
        <v>7</v>
      </c>
      <c r="J8" s="69">
        <v>4</v>
      </c>
      <c r="K8" s="69">
        <v>4</v>
      </c>
      <c r="L8" s="69">
        <v>8</v>
      </c>
      <c r="M8" s="69">
        <v>4</v>
      </c>
      <c r="N8" s="69">
        <v>10</v>
      </c>
      <c r="O8" s="69">
        <v>4</v>
      </c>
      <c r="P8" s="69">
        <v>5</v>
      </c>
      <c r="Q8" s="69">
        <v>10</v>
      </c>
      <c r="R8" s="69">
        <v>6</v>
      </c>
      <c r="S8" s="69">
        <v>9</v>
      </c>
      <c r="T8" s="69">
        <v>4</v>
      </c>
      <c r="U8" s="69">
        <v>4</v>
      </c>
      <c r="V8" s="69">
        <v>9</v>
      </c>
      <c r="W8" s="69">
        <v>9</v>
      </c>
      <c r="X8" s="69">
        <v>10</v>
      </c>
      <c r="Y8" s="69">
        <v>10</v>
      </c>
      <c r="Z8" s="69">
        <v>9</v>
      </c>
      <c r="AA8" s="69">
        <v>4</v>
      </c>
      <c r="AB8" s="69">
        <v>4</v>
      </c>
      <c r="AC8" s="69">
        <v>5</v>
      </c>
      <c r="AD8" s="69">
        <v>5</v>
      </c>
      <c r="AE8" s="69">
        <v>10</v>
      </c>
      <c r="AF8" s="69">
        <v>8</v>
      </c>
      <c r="AG8" s="69">
        <v>7</v>
      </c>
    </row>
    <row r="9" spans="1:33">
      <c r="A9" s="55">
        <v>3</v>
      </c>
      <c r="B9" s="81" t="s">
        <v>48</v>
      </c>
      <c r="C9" s="16"/>
      <c r="D9" s="69">
        <v>4</v>
      </c>
      <c r="E9" s="69">
        <v>8</v>
      </c>
      <c r="F9" s="69">
        <v>6</v>
      </c>
      <c r="G9" s="69">
        <v>6</v>
      </c>
      <c r="H9" s="69">
        <v>7</v>
      </c>
      <c r="I9" s="69">
        <v>10</v>
      </c>
      <c r="J9" s="69">
        <v>7</v>
      </c>
      <c r="K9" s="69">
        <v>7</v>
      </c>
      <c r="L9" s="69">
        <v>8</v>
      </c>
      <c r="M9" s="69">
        <v>5</v>
      </c>
      <c r="N9" s="69">
        <v>10</v>
      </c>
      <c r="O9" s="69">
        <v>9</v>
      </c>
      <c r="P9" s="69">
        <v>5</v>
      </c>
      <c r="Q9" s="69">
        <v>10</v>
      </c>
      <c r="R9" s="69">
        <v>7</v>
      </c>
      <c r="S9" s="69">
        <v>7</v>
      </c>
      <c r="T9" s="69">
        <v>4</v>
      </c>
      <c r="U9" s="69">
        <v>5</v>
      </c>
      <c r="V9" s="69">
        <v>8</v>
      </c>
      <c r="W9" s="69">
        <v>4</v>
      </c>
      <c r="X9" s="69">
        <v>5</v>
      </c>
      <c r="Y9" s="69">
        <v>5</v>
      </c>
      <c r="Z9" s="69">
        <v>5</v>
      </c>
      <c r="AA9" s="69">
        <v>7</v>
      </c>
      <c r="AB9" s="69">
        <v>10</v>
      </c>
      <c r="AC9" s="69">
        <v>5</v>
      </c>
      <c r="AD9" s="69">
        <v>4</v>
      </c>
      <c r="AE9" s="69">
        <v>9</v>
      </c>
      <c r="AF9" s="69">
        <v>8</v>
      </c>
      <c r="AG9" s="69">
        <v>10</v>
      </c>
    </row>
    <row r="10" spans="1:33">
      <c r="A10" s="55">
        <v>4</v>
      </c>
      <c r="B10" s="81" t="s">
        <v>50</v>
      </c>
      <c r="C10" s="16"/>
      <c r="D10" s="69">
        <v>4</v>
      </c>
      <c r="E10" s="69">
        <v>10</v>
      </c>
      <c r="F10" s="69">
        <v>5</v>
      </c>
      <c r="G10" s="69">
        <v>6</v>
      </c>
      <c r="H10" s="69">
        <v>5</v>
      </c>
      <c r="I10" s="69">
        <v>7</v>
      </c>
      <c r="J10" s="69">
        <v>7</v>
      </c>
      <c r="K10" s="69">
        <v>9</v>
      </c>
      <c r="L10" s="69">
        <v>9</v>
      </c>
      <c r="M10" s="69">
        <v>10</v>
      </c>
      <c r="N10" s="69">
        <v>4</v>
      </c>
      <c r="O10" s="69">
        <v>9</v>
      </c>
      <c r="P10" s="69">
        <v>9</v>
      </c>
      <c r="Q10" s="69">
        <v>7</v>
      </c>
      <c r="R10" s="69">
        <v>4</v>
      </c>
      <c r="S10" s="69">
        <v>7</v>
      </c>
      <c r="T10" s="69">
        <v>8</v>
      </c>
      <c r="U10" s="69">
        <v>6</v>
      </c>
      <c r="V10" s="69">
        <v>7</v>
      </c>
      <c r="W10" s="69">
        <v>6</v>
      </c>
      <c r="X10" s="69">
        <v>6</v>
      </c>
      <c r="Y10" s="69">
        <v>4</v>
      </c>
      <c r="Z10" s="69">
        <v>5</v>
      </c>
      <c r="AA10" s="69">
        <v>7</v>
      </c>
      <c r="AB10" s="69">
        <v>10</v>
      </c>
      <c r="AC10" s="69">
        <v>4</v>
      </c>
      <c r="AD10" s="69">
        <v>5</v>
      </c>
      <c r="AE10" s="69">
        <v>10</v>
      </c>
      <c r="AF10" s="69">
        <v>6</v>
      </c>
      <c r="AG10" s="69">
        <v>8</v>
      </c>
    </row>
    <row r="11" spans="1:33">
      <c r="A11" s="55">
        <v>5</v>
      </c>
      <c r="B11" s="81" t="s">
        <v>51</v>
      </c>
      <c r="C11" s="16"/>
      <c r="D11" s="69">
        <v>5</v>
      </c>
      <c r="E11" s="69">
        <v>10</v>
      </c>
      <c r="F11" s="69">
        <v>9</v>
      </c>
      <c r="G11" s="69">
        <v>10</v>
      </c>
      <c r="H11" s="69">
        <v>5</v>
      </c>
      <c r="I11" s="69">
        <v>8</v>
      </c>
      <c r="J11" s="69">
        <v>10</v>
      </c>
      <c r="K11" s="69">
        <v>8</v>
      </c>
      <c r="L11" s="69">
        <v>4</v>
      </c>
      <c r="M11" s="69">
        <v>9</v>
      </c>
      <c r="N11" s="69">
        <v>4</v>
      </c>
      <c r="O11" s="69">
        <v>7</v>
      </c>
      <c r="P11" s="69">
        <v>7</v>
      </c>
      <c r="Q11" s="69">
        <v>4</v>
      </c>
      <c r="R11" s="69">
        <v>9</v>
      </c>
      <c r="S11" s="69">
        <v>10</v>
      </c>
      <c r="T11" s="69">
        <v>9</v>
      </c>
      <c r="U11" s="69">
        <v>6</v>
      </c>
      <c r="V11" s="69">
        <v>9</v>
      </c>
      <c r="W11" s="69">
        <v>7</v>
      </c>
      <c r="X11" s="69">
        <v>8</v>
      </c>
      <c r="Y11" s="69">
        <v>5</v>
      </c>
      <c r="Z11" s="69">
        <v>10</v>
      </c>
      <c r="AA11" s="69">
        <v>9</v>
      </c>
      <c r="AB11" s="69">
        <v>8</v>
      </c>
      <c r="AC11" s="69">
        <v>6</v>
      </c>
      <c r="AD11" s="69">
        <v>5</v>
      </c>
      <c r="AE11" s="69">
        <v>4</v>
      </c>
      <c r="AF11" s="69">
        <v>5</v>
      </c>
      <c r="AG11" s="69">
        <v>6</v>
      </c>
    </row>
    <row r="12" spans="1:33">
      <c r="A12" s="55">
        <v>6</v>
      </c>
      <c r="B12" s="81" t="s">
        <v>53</v>
      </c>
      <c r="C12" s="16"/>
      <c r="D12" s="69">
        <v>6</v>
      </c>
      <c r="E12" s="69">
        <v>6</v>
      </c>
      <c r="F12" s="69">
        <v>4</v>
      </c>
      <c r="G12" s="69">
        <v>7</v>
      </c>
      <c r="H12" s="69">
        <v>7</v>
      </c>
      <c r="I12" s="69">
        <v>4</v>
      </c>
      <c r="J12" s="69">
        <v>8</v>
      </c>
      <c r="K12" s="69">
        <v>5</v>
      </c>
      <c r="L12" s="69">
        <v>4</v>
      </c>
      <c r="M12" s="69">
        <v>6</v>
      </c>
      <c r="N12" s="69">
        <v>9</v>
      </c>
      <c r="O12" s="69">
        <v>4</v>
      </c>
      <c r="P12" s="69">
        <v>7</v>
      </c>
      <c r="Q12" s="69">
        <v>4</v>
      </c>
      <c r="R12" s="69">
        <v>8</v>
      </c>
      <c r="S12" s="69">
        <v>5</v>
      </c>
      <c r="T12" s="69">
        <v>6</v>
      </c>
      <c r="U12" s="69">
        <v>9</v>
      </c>
      <c r="V12" s="69">
        <v>8</v>
      </c>
      <c r="W12" s="69">
        <v>8</v>
      </c>
      <c r="X12" s="69">
        <v>4</v>
      </c>
      <c r="Y12" s="69">
        <v>8</v>
      </c>
      <c r="Z12" s="69">
        <v>10</v>
      </c>
      <c r="AA12" s="69">
        <v>6</v>
      </c>
      <c r="AB12" s="69">
        <v>6</v>
      </c>
      <c r="AC12" s="69">
        <v>8</v>
      </c>
      <c r="AD12" s="69">
        <v>4</v>
      </c>
      <c r="AE12" s="69">
        <v>6</v>
      </c>
      <c r="AF12" s="69">
        <v>7</v>
      </c>
      <c r="AG12" s="69">
        <v>5</v>
      </c>
    </row>
    <row r="13" spans="1:33">
      <c r="A13" s="55">
        <v>7</v>
      </c>
      <c r="B13" s="81" t="s">
        <v>54</v>
      </c>
      <c r="C13" s="16"/>
      <c r="D13" s="69">
        <v>6</v>
      </c>
      <c r="E13" s="69">
        <v>10</v>
      </c>
      <c r="F13" s="69">
        <v>7</v>
      </c>
      <c r="G13" s="69">
        <v>7</v>
      </c>
      <c r="H13" s="69">
        <v>7</v>
      </c>
      <c r="I13" s="69">
        <v>5</v>
      </c>
      <c r="J13" s="69">
        <v>10</v>
      </c>
      <c r="K13" s="69">
        <v>9</v>
      </c>
      <c r="L13" s="69">
        <v>6</v>
      </c>
      <c r="M13" s="69">
        <v>8</v>
      </c>
      <c r="N13" s="69">
        <v>8</v>
      </c>
      <c r="O13" s="69">
        <v>5</v>
      </c>
      <c r="P13" s="69">
        <v>10</v>
      </c>
      <c r="Q13" s="69">
        <v>8</v>
      </c>
      <c r="R13" s="69">
        <v>7</v>
      </c>
      <c r="S13" s="69">
        <v>7</v>
      </c>
      <c r="T13" s="69">
        <v>7</v>
      </c>
      <c r="U13" s="69">
        <v>7</v>
      </c>
      <c r="V13" s="69">
        <v>10</v>
      </c>
      <c r="W13" s="69">
        <v>5</v>
      </c>
      <c r="X13" s="69">
        <v>10</v>
      </c>
      <c r="Y13" s="69">
        <v>6</v>
      </c>
      <c r="Z13" s="69">
        <v>10</v>
      </c>
      <c r="AA13" s="69">
        <v>5</v>
      </c>
      <c r="AB13" s="69">
        <v>9</v>
      </c>
      <c r="AC13" s="69">
        <v>7</v>
      </c>
      <c r="AD13" s="69">
        <v>6</v>
      </c>
      <c r="AE13" s="69">
        <v>4</v>
      </c>
      <c r="AF13" s="69">
        <v>5</v>
      </c>
      <c r="AG13" s="69">
        <v>9</v>
      </c>
    </row>
    <row r="14" spans="1:33">
      <c r="A14" s="55">
        <v>8</v>
      </c>
      <c r="B14" s="81" t="s">
        <v>55</v>
      </c>
      <c r="C14" s="16"/>
      <c r="D14" s="69">
        <v>10</v>
      </c>
      <c r="E14" s="69">
        <v>6</v>
      </c>
      <c r="F14" s="69">
        <v>5</v>
      </c>
      <c r="G14" s="69">
        <v>4</v>
      </c>
      <c r="H14" s="69">
        <v>8</v>
      </c>
      <c r="I14" s="69">
        <v>6</v>
      </c>
      <c r="J14" s="69">
        <v>8</v>
      </c>
      <c r="K14" s="69">
        <v>6</v>
      </c>
      <c r="L14" s="69">
        <v>8</v>
      </c>
      <c r="M14" s="69">
        <v>4</v>
      </c>
      <c r="N14" s="69">
        <v>8</v>
      </c>
      <c r="O14" s="69">
        <v>5</v>
      </c>
      <c r="P14" s="69">
        <v>9</v>
      </c>
      <c r="Q14" s="69">
        <v>4</v>
      </c>
      <c r="R14" s="69">
        <v>6</v>
      </c>
      <c r="S14" s="69">
        <v>5</v>
      </c>
      <c r="T14" s="69">
        <v>10</v>
      </c>
      <c r="U14" s="69">
        <v>7</v>
      </c>
      <c r="V14" s="69">
        <v>5</v>
      </c>
      <c r="W14" s="69">
        <v>10</v>
      </c>
      <c r="X14" s="69">
        <v>10</v>
      </c>
      <c r="Y14" s="69">
        <v>9</v>
      </c>
      <c r="Z14" s="69">
        <v>4</v>
      </c>
      <c r="AA14" s="69">
        <v>9</v>
      </c>
      <c r="AB14" s="69">
        <v>4</v>
      </c>
      <c r="AC14" s="69">
        <v>7</v>
      </c>
      <c r="AD14" s="69">
        <v>6</v>
      </c>
      <c r="AE14" s="69">
        <v>5</v>
      </c>
      <c r="AF14" s="69">
        <v>7</v>
      </c>
      <c r="AG14" s="69">
        <v>10</v>
      </c>
    </row>
    <row r="15" spans="1:33">
      <c r="A15" s="55">
        <v>9</v>
      </c>
      <c r="B15" s="83" t="s">
        <v>57</v>
      </c>
      <c r="C15" s="16"/>
      <c r="D15" s="69">
        <v>10</v>
      </c>
      <c r="E15" s="69">
        <v>7</v>
      </c>
      <c r="F15" s="69">
        <v>5</v>
      </c>
      <c r="G15" s="69">
        <v>7</v>
      </c>
      <c r="H15" s="69">
        <v>10</v>
      </c>
      <c r="I15" s="69">
        <v>6</v>
      </c>
      <c r="J15" s="69">
        <v>10</v>
      </c>
      <c r="K15" s="69">
        <v>8</v>
      </c>
      <c r="L15" s="69">
        <v>8</v>
      </c>
      <c r="M15" s="69">
        <v>4</v>
      </c>
      <c r="N15" s="69">
        <v>4</v>
      </c>
      <c r="O15" s="69">
        <v>9</v>
      </c>
      <c r="P15" s="69">
        <v>5</v>
      </c>
      <c r="Q15" s="69">
        <v>10</v>
      </c>
      <c r="R15" s="69">
        <v>4</v>
      </c>
      <c r="S15" s="69">
        <v>7</v>
      </c>
      <c r="T15" s="69">
        <v>9</v>
      </c>
      <c r="U15" s="69">
        <v>4</v>
      </c>
      <c r="V15" s="69">
        <v>7</v>
      </c>
      <c r="W15" s="69">
        <v>4</v>
      </c>
      <c r="X15" s="69">
        <v>9</v>
      </c>
      <c r="Y15" s="69">
        <v>10</v>
      </c>
      <c r="Z15" s="69">
        <v>5</v>
      </c>
      <c r="AA15" s="69">
        <v>10</v>
      </c>
      <c r="AB15" s="69">
        <v>9</v>
      </c>
      <c r="AC15" s="69">
        <v>7</v>
      </c>
      <c r="AD15" s="69">
        <v>5</v>
      </c>
      <c r="AE15" s="69">
        <v>6</v>
      </c>
      <c r="AF15" s="69">
        <v>10</v>
      </c>
      <c r="AG15" s="69">
        <v>5</v>
      </c>
    </row>
    <row r="16" spans="1:33">
      <c r="A16" s="55">
        <v>10</v>
      </c>
      <c r="B16" s="83" t="s">
        <v>59</v>
      </c>
      <c r="C16" s="16"/>
      <c r="D16" s="69">
        <v>8</v>
      </c>
      <c r="E16" s="69">
        <v>8</v>
      </c>
      <c r="F16" s="69">
        <v>4</v>
      </c>
      <c r="G16" s="69">
        <v>5</v>
      </c>
      <c r="H16" s="69">
        <v>4</v>
      </c>
      <c r="I16" s="69">
        <v>10</v>
      </c>
      <c r="J16" s="69">
        <v>5</v>
      </c>
      <c r="K16" s="69">
        <v>5</v>
      </c>
      <c r="L16" s="69">
        <v>4</v>
      </c>
      <c r="M16" s="69">
        <v>8</v>
      </c>
      <c r="N16" s="69">
        <v>5</v>
      </c>
      <c r="O16" s="69">
        <v>4</v>
      </c>
      <c r="P16" s="69">
        <v>6</v>
      </c>
      <c r="Q16" s="69">
        <v>4</v>
      </c>
      <c r="R16" s="69">
        <v>8</v>
      </c>
      <c r="S16" s="69">
        <v>6</v>
      </c>
      <c r="T16" s="69">
        <v>8</v>
      </c>
      <c r="U16" s="69">
        <v>9</v>
      </c>
      <c r="V16" s="69">
        <v>9</v>
      </c>
      <c r="W16" s="69">
        <v>10</v>
      </c>
      <c r="X16" s="69">
        <v>6</v>
      </c>
      <c r="Y16" s="69">
        <v>6</v>
      </c>
      <c r="Z16" s="69">
        <v>4</v>
      </c>
      <c r="AA16" s="69">
        <v>7</v>
      </c>
      <c r="AB16" s="69">
        <v>9</v>
      </c>
      <c r="AC16" s="69">
        <v>10</v>
      </c>
      <c r="AD16" s="69">
        <v>7</v>
      </c>
      <c r="AE16" s="69">
        <v>9</v>
      </c>
      <c r="AF16" s="69">
        <v>8</v>
      </c>
      <c r="AG16" s="69">
        <v>10</v>
      </c>
    </row>
  </sheetData>
  <mergeCells count="41">
    <mergeCell ref="A1:AG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W2:W3"/>
    <mergeCell ref="L2:L3"/>
    <mergeCell ref="M2:M3"/>
    <mergeCell ref="N2:N3"/>
    <mergeCell ref="O2:O3"/>
    <mergeCell ref="P2:P3"/>
    <mergeCell ref="V2:V3"/>
    <mergeCell ref="A3:C3"/>
    <mergeCell ref="AD2:AD3"/>
    <mergeCell ref="AE2:AE3"/>
    <mergeCell ref="AF2:AF3"/>
    <mergeCell ref="Q2:Q3"/>
    <mergeCell ref="R2:R3"/>
    <mergeCell ref="S2:S3"/>
    <mergeCell ref="T2:T3"/>
    <mergeCell ref="U2:U3"/>
    <mergeCell ref="AG2:AG3"/>
    <mergeCell ref="X2:X3"/>
    <mergeCell ref="Y2:Y3"/>
    <mergeCell ref="Z2:Z3"/>
    <mergeCell ref="AA2:AA3"/>
    <mergeCell ref="AB2:AB3"/>
    <mergeCell ref="AC2:AC3"/>
    <mergeCell ref="S4:W4"/>
    <mergeCell ref="X4:AB4"/>
    <mergeCell ref="AC4:AG4"/>
    <mergeCell ref="A4:A6"/>
    <mergeCell ref="B4:B6"/>
    <mergeCell ref="D4:H4"/>
    <mergeCell ref="I4:M4"/>
    <mergeCell ref="N4: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2"/>
  <sheetViews>
    <sheetView zoomScale="55" zoomScaleNormal="55" workbookViewId="0">
      <selection activeCell="P21" sqref="P21"/>
    </sheetView>
  </sheetViews>
  <sheetFormatPr defaultRowHeight="15.75"/>
  <cols>
    <col min="1" max="1" width="5.42578125" style="38" customWidth="1"/>
    <col min="2" max="2" width="28.85546875" style="43" customWidth="1"/>
    <col min="3" max="3" width="8.28515625" style="43" customWidth="1"/>
    <col min="4" max="33" width="9.5703125" style="43" customWidth="1"/>
    <col min="34" max="16384" width="9.140625" style="43"/>
  </cols>
  <sheetData>
    <row r="1" spans="1:33" ht="89.25" customHeight="1">
      <c r="A1" s="130" t="s">
        <v>65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t="21" customHeight="1">
      <c r="A2" s="106" t="s">
        <v>63</v>
      </c>
      <c r="B2" s="106"/>
      <c r="C2" s="106"/>
      <c r="D2" s="104" t="s">
        <v>30</v>
      </c>
      <c r="E2" s="104" t="s">
        <v>31</v>
      </c>
      <c r="F2" s="104" t="s">
        <v>32</v>
      </c>
      <c r="G2" s="104" t="s">
        <v>33</v>
      </c>
      <c r="H2" s="104" t="s">
        <v>34</v>
      </c>
      <c r="I2" s="105" t="s">
        <v>30</v>
      </c>
      <c r="J2" s="105" t="s">
        <v>31</v>
      </c>
      <c r="K2" s="105" t="s">
        <v>32</v>
      </c>
      <c r="L2" s="105" t="s">
        <v>33</v>
      </c>
      <c r="M2" s="105" t="s">
        <v>34</v>
      </c>
      <c r="N2" s="102" t="s">
        <v>30</v>
      </c>
      <c r="O2" s="102" t="s">
        <v>31</v>
      </c>
      <c r="P2" s="102" t="s">
        <v>32</v>
      </c>
      <c r="Q2" s="102" t="s">
        <v>33</v>
      </c>
      <c r="R2" s="102" t="s">
        <v>34</v>
      </c>
      <c r="S2" s="126" t="s">
        <v>30</v>
      </c>
      <c r="T2" s="126" t="s">
        <v>31</v>
      </c>
      <c r="U2" s="126" t="s">
        <v>32</v>
      </c>
      <c r="V2" s="126" t="s">
        <v>33</v>
      </c>
      <c r="W2" s="126" t="s">
        <v>34</v>
      </c>
      <c r="X2" s="128" t="s">
        <v>30</v>
      </c>
      <c r="Y2" s="128" t="s">
        <v>31</v>
      </c>
      <c r="Z2" s="128" t="s">
        <v>32</v>
      </c>
      <c r="AA2" s="128" t="s">
        <v>33</v>
      </c>
      <c r="AB2" s="128" t="s">
        <v>34</v>
      </c>
      <c r="AC2" s="103" t="s">
        <v>30</v>
      </c>
      <c r="AD2" s="103" t="s">
        <v>31</v>
      </c>
      <c r="AE2" s="103" t="s">
        <v>32</v>
      </c>
      <c r="AF2" s="103" t="s">
        <v>33</v>
      </c>
      <c r="AG2" s="103" t="s">
        <v>34</v>
      </c>
    </row>
    <row r="3" spans="1:33" ht="21" customHeight="1">
      <c r="A3" s="106" t="s">
        <v>27</v>
      </c>
      <c r="B3" s="106"/>
      <c r="C3" s="106"/>
      <c r="D3" s="104"/>
      <c r="E3" s="104"/>
      <c r="F3" s="104"/>
      <c r="G3" s="104"/>
      <c r="H3" s="104"/>
      <c r="I3" s="105"/>
      <c r="J3" s="105"/>
      <c r="K3" s="105"/>
      <c r="L3" s="105"/>
      <c r="M3" s="105"/>
      <c r="N3" s="102"/>
      <c r="O3" s="102"/>
      <c r="P3" s="102"/>
      <c r="Q3" s="102"/>
      <c r="R3" s="102"/>
      <c r="S3" s="127"/>
      <c r="T3" s="127"/>
      <c r="U3" s="127"/>
      <c r="V3" s="127"/>
      <c r="W3" s="127"/>
      <c r="X3" s="129"/>
      <c r="Y3" s="129"/>
      <c r="Z3" s="129"/>
      <c r="AA3" s="129"/>
      <c r="AB3" s="129"/>
      <c r="AC3" s="103"/>
      <c r="AD3" s="103"/>
      <c r="AE3" s="103"/>
      <c r="AF3" s="103"/>
      <c r="AG3" s="103"/>
    </row>
    <row r="4" spans="1:33" ht="27" customHeight="1">
      <c r="A4" s="94"/>
      <c r="B4" s="96"/>
      <c r="C4" s="51"/>
      <c r="D4" s="104" t="s">
        <v>5</v>
      </c>
      <c r="E4" s="104"/>
      <c r="F4" s="104"/>
      <c r="G4" s="104"/>
      <c r="H4" s="104"/>
      <c r="I4" s="105" t="s">
        <v>6</v>
      </c>
      <c r="J4" s="105"/>
      <c r="K4" s="105"/>
      <c r="L4" s="105"/>
      <c r="M4" s="105"/>
      <c r="N4" s="102" t="s">
        <v>10</v>
      </c>
      <c r="O4" s="102"/>
      <c r="P4" s="102"/>
      <c r="Q4" s="102"/>
      <c r="R4" s="102"/>
      <c r="S4" s="117" t="s">
        <v>11</v>
      </c>
      <c r="T4" s="118"/>
      <c r="U4" s="118"/>
      <c r="V4" s="118"/>
      <c r="W4" s="119"/>
      <c r="X4" s="117" t="s">
        <v>12</v>
      </c>
      <c r="Y4" s="118"/>
      <c r="Z4" s="118"/>
      <c r="AA4" s="118"/>
      <c r="AB4" s="119"/>
      <c r="AC4" s="103" t="s">
        <v>14</v>
      </c>
      <c r="AD4" s="103"/>
      <c r="AE4" s="103"/>
      <c r="AF4" s="103"/>
      <c r="AG4" s="103"/>
    </row>
    <row r="5" spans="1:33" ht="16.5">
      <c r="A5" s="94"/>
      <c r="B5" s="96"/>
      <c r="C5" s="62" t="s">
        <v>3</v>
      </c>
      <c r="D5" s="60">
        <v>10</v>
      </c>
      <c r="E5" s="60">
        <v>10</v>
      </c>
      <c r="F5" s="60">
        <v>10</v>
      </c>
      <c r="G5" s="60">
        <v>10</v>
      </c>
      <c r="H5" s="60">
        <v>10</v>
      </c>
      <c r="I5" s="60">
        <v>10</v>
      </c>
      <c r="J5" s="60">
        <v>10</v>
      </c>
      <c r="K5" s="60">
        <v>10</v>
      </c>
      <c r="L5" s="60">
        <v>10</v>
      </c>
      <c r="M5" s="60">
        <v>10</v>
      </c>
      <c r="N5" s="60">
        <v>10</v>
      </c>
      <c r="O5" s="60">
        <v>10</v>
      </c>
      <c r="P5" s="60">
        <v>10</v>
      </c>
      <c r="Q5" s="60">
        <v>10</v>
      </c>
      <c r="R5" s="60">
        <v>10</v>
      </c>
      <c r="S5" s="60">
        <v>10</v>
      </c>
      <c r="T5" s="60">
        <v>10</v>
      </c>
      <c r="U5" s="60">
        <v>10</v>
      </c>
      <c r="V5" s="60">
        <v>10</v>
      </c>
      <c r="W5" s="60">
        <v>10</v>
      </c>
      <c r="X5" s="60">
        <v>10</v>
      </c>
      <c r="Y5" s="60">
        <v>10</v>
      </c>
      <c r="Z5" s="60">
        <v>10</v>
      </c>
      <c r="AA5" s="60">
        <v>10</v>
      </c>
      <c r="AB5" s="60">
        <v>10</v>
      </c>
      <c r="AC5" s="60">
        <v>10</v>
      </c>
      <c r="AD5" s="60">
        <v>10</v>
      </c>
      <c r="AE5" s="60">
        <v>10</v>
      </c>
      <c r="AF5" s="60">
        <v>10</v>
      </c>
      <c r="AG5" s="60">
        <v>10</v>
      </c>
    </row>
    <row r="6" spans="1:33" ht="16.5">
      <c r="A6" s="94"/>
      <c r="B6" s="96"/>
      <c r="C6" s="62" t="s">
        <v>4</v>
      </c>
      <c r="D6" s="60">
        <f>D5/2</f>
        <v>5</v>
      </c>
      <c r="E6" s="60">
        <f t="shared" ref="E6:AG6" si="0">E5/2</f>
        <v>5</v>
      </c>
      <c r="F6" s="60">
        <f t="shared" si="0"/>
        <v>5</v>
      </c>
      <c r="G6" s="60">
        <f t="shared" si="0"/>
        <v>5</v>
      </c>
      <c r="H6" s="60">
        <f t="shared" si="0"/>
        <v>5</v>
      </c>
      <c r="I6" s="60">
        <f t="shared" si="0"/>
        <v>5</v>
      </c>
      <c r="J6" s="60">
        <f t="shared" si="0"/>
        <v>5</v>
      </c>
      <c r="K6" s="60">
        <f t="shared" si="0"/>
        <v>5</v>
      </c>
      <c r="L6" s="60">
        <f t="shared" si="0"/>
        <v>5</v>
      </c>
      <c r="M6" s="60">
        <f t="shared" si="0"/>
        <v>5</v>
      </c>
      <c r="N6" s="60">
        <f t="shared" si="0"/>
        <v>5</v>
      </c>
      <c r="O6" s="60">
        <f t="shared" si="0"/>
        <v>5</v>
      </c>
      <c r="P6" s="60">
        <f t="shared" si="0"/>
        <v>5</v>
      </c>
      <c r="Q6" s="60">
        <f t="shared" si="0"/>
        <v>5</v>
      </c>
      <c r="R6" s="60">
        <f t="shared" si="0"/>
        <v>5</v>
      </c>
      <c r="S6" s="60">
        <f t="shared" si="0"/>
        <v>5</v>
      </c>
      <c r="T6" s="60">
        <f t="shared" si="0"/>
        <v>5</v>
      </c>
      <c r="U6" s="60">
        <f t="shared" si="0"/>
        <v>5</v>
      </c>
      <c r="V6" s="60">
        <f t="shared" si="0"/>
        <v>5</v>
      </c>
      <c r="W6" s="60">
        <f t="shared" si="0"/>
        <v>5</v>
      </c>
      <c r="X6" s="60">
        <f t="shared" si="0"/>
        <v>5</v>
      </c>
      <c r="Y6" s="60">
        <f t="shared" si="0"/>
        <v>5</v>
      </c>
      <c r="Z6" s="60">
        <f t="shared" si="0"/>
        <v>5</v>
      </c>
      <c r="AA6" s="60">
        <f t="shared" si="0"/>
        <v>5</v>
      </c>
      <c r="AB6" s="60">
        <f t="shared" si="0"/>
        <v>5</v>
      </c>
      <c r="AC6" s="60">
        <f t="shared" si="0"/>
        <v>5</v>
      </c>
      <c r="AD6" s="60">
        <f t="shared" si="0"/>
        <v>5</v>
      </c>
      <c r="AE6" s="60">
        <f t="shared" si="0"/>
        <v>5</v>
      </c>
      <c r="AF6" s="60">
        <f t="shared" si="0"/>
        <v>5</v>
      </c>
      <c r="AG6" s="60">
        <f t="shared" si="0"/>
        <v>5</v>
      </c>
    </row>
    <row r="8" spans="1:33" ht="26.25" customHeight="1">
      <c r="B8" s="23" t="s">
        <v>8</v>
      </c>
      <c r="C8" s="16"/>
      <c r="D8" s="69">
        <f>COUNT('Data Entry for PO &amp; PSO'!D7:D16)</f>
        <v>10</v>
      </c>
      <c r="E8" s="69">
        <f>COUNT('Data Entry for PO &amp; PSO'!E7:E16)</f>
        <v>10</v>
      </c>
      <c r="F8" s="69">
        <f>COUNT('Data Entry for PO &amp; PSO'!F7:F16)</f>
        <v>10</v>
      </c>
      <c r="G8" s="69">
        <f>COUNT('Data Entry for PO &amp; PSO'!G7:G16)</f>
        <v>10</v>
      </c>
      <c r="H8" s="69">
        <f>COUNT('Data Entry for PO &amp; PSO'!H7:H16)</f>
        <v>10</v>
      </c>
      <c r="I8" s="67">
        <f>COUNT('Data Entry for PO &amp; PSO'!I7:I16)</f>
        <v>10</v>
      </c>
      <c r="J8" s="67">
        <f>COUNT('Data Entry for PO &amp; PSO'!J7:J16)</f>
        <v>10</v>
      </c>
      <c r="K8" s="67">
        <f>COUNT('Data Entry for PO &amp; PSO'!K7:K16)</f>
        <v>10</v>
      </c>
      <c r="L8" s="67">
        <f>COUNT('Data Entry for PO &amp; PSO'!L7:L16)</f>
        <v>10</v>
      </c>
      <c r="M8" s="67">
        <f>COUNT('Data Entry for PO &amp; PSO'!M7:M16)</f>
        <v>10</v>
      </c>
      <c r="N8" s="35">
        <f>COUNT('Data Entry for PO &amp; PSO'!N7:N16)</f>
        <v>10</v>
      </c>
      <c r="O8" s="35">
        <f>COUNT('Data Entry for PO &amp; PSO'!O7:O16)</f>
        <v>10</v>
      </c>
      <c r="P8" s="35">
        <f>COUNT('Data Entry for PO &amp; PSO'!P7:P16)</f>
        <v>10</v>
      </c>
      <c r="Q8" s="35">
        <f>COUNT('Data Entry for PO &amp; PSO'!Q7:Q16)</f>
        <v>10</v>
      </c>
      <c r="R8" s="35">
        <f>COUNT('Data Entry for PO &amp; PSO'!R7:R16)</f>
        <v>10</v>
      </c>
      <c r="S8" s="67">
        <f>COUNT('Data Entry for PO &amp; PSO'!S7:S16)</f>
        <v>10</v>
      </c>
      <c r="T8" s="67">
        <f>COUNT('Data Entry for PO &amp; PSO'!T7:T16)</f>
        <v>10</v>
      </c>
      <c r="U8" s="67">
        <f>COUNT('Data Entry for PO &amp; PSO'!U7:U16)</f>
        <v>10</v>
      </c>
      <c r="V8" s="67">
        <f>COUNT('Data Entry for PO &amp; PSO'!V7:V16)</f>
        <v>10</v>
      </c>
      <c r="W8" s="67">
        <f>COUNT('Data Entry for PO &amp; PSO'!W7:W16)</f>
        <v>10</v>
      </c>
      <c r="X8" s="69">
        <f>COUNT('Data Entry for PO &amp; PSO'!X7:X16)</f>
        <v>10</v>
      </c>
      <c r="Y8" s="69">
        <f>COUNT('Data Entry for PO &amp; PSO'!Y7:Y16)</f>
        <v>10</v>
      </c>
      <c r="Z8" s="69">
        <f>COUNT('Data Entry for PO &amp; PSO'!Z7:Z16)</f>
        <v>10</v>
      </c>
      <c r="AA8" s="69">
        <f>COUNT('Data Entry for PO &amp; PSO'!AA7:AA16)</f>
        <v>10</v>
      </c>
      <c r="AB8" s="69">
        <f>COUNT('Data Entry for PO &amp; PSO'!AB7:AB16)</f>
        <v>10</v>
      </c>
      <c r="AC8" s="68">
        <f>COUNT('Data Entry for PO &amp; PSO'!AC7:AC16)</f>
        <v>10</v>
      </c>
      <c r="AD8" s="68">
        <f>COUNT('Data Entry for PO &amp; PSO'!AD7:AD16)</f>
        <v>10</v>
      </c>
      <c r="AE8" s="68">
        <f>COUNT('Data Entry for PO &amp; PSO'!AE7:AE16)</f>
        <v>10</v>
      </c>
      <c r="AF8" s="68">
        <f>COUNT('Data Entry for PO &amp; PSO'!AF7:AF16)</f>
        <v>10</v>
      </c>
      <c r="AG8" s="68">
        <f>COUNT('Data Entry for PO &amp; PSO'!AG7:AG16)</f>
        <v>10</v>
      </c>
    </row>
    <row r="9" spans="1:33" ht="26.25" customHeight="1">
      <c r="B9" s="23" t="s">
        <v>41</v>
      </c>
      <c r="C9" s="16"/>
      <c r="D9" s="69">
        <f>COUNTIF('Data Entry for PO &amp; PSO'!$D$7:$D$16,"&gt;4")</f>
        <v>8</v>
      </c>
      <c r="E9" s="69">
        <f>COUNTIF('Data Entry for PO &amp; PSO'!E7:E16,"&gt;4")</f>
        <v>10</v>
      </c>
      <c r="F9" s="69">
        <f>COUNTIF('Data Entry for PO &amp; PSO'!F7:F16,"&gt;4")</f>
        <v>8</v>
      </c>
      <c r="G9" s="69">
        <f>COUNTIF('Data Entry for PO &amp; PSO'!G7:G16,"&gt;4")</f>
        <v>9</v>
      </c>
      <c r="H9" s="69">
        <f>COUNTIF('Data Entry for PO &amp; PSO'!H7:H16,"&gt;4")</f>
        <v>9</v>
      </c>
      <c r="I9" s="67">
        <f>COUNTIF('Data Entry for PO &amp; PSO'!I7:I16,"&gt;4")</f>
        <v>9</v>
      </c>
      <c r="J9" s="67">
        <f>COUNTIF('Data Entry for PO &amp; PSO'!J7:J16,"&gt;4")</f>
        <v>8</v>
      </c>
      <c r="K9" s="67">
        <f>COUNTIF('Data Entry for PO &amp; PSO'!K7:K16,"&gt;4")</f>
        <v>9</v>
      </c>
      <c r="L9" s="67">
        <f>COUNTIF('Data Entry for PO &amp; PSO'!L7:L16,"&gt;4")</f>
        <v>7</v>
      </c>
      <c r="M9" s="67">
        <f>COUNTIF('Data Entry for PO &amp; PSO'!M7:M16,"&gt;4")</f>
        <v>6</v>
      </c>
      <c r="N9" s="35">
        <f>COUNTIF('Data Entry for PO &amp; PSO'!N7:N16,"&gt;4")</f>
        <v>7</v>
      </c>
      <c r="O9" s="35">
        <f>COUNTIF('Data Entry for PO &amp; PSO'!O7:O16,"&gt;4")</f>
        <v>7</v>
      </c>
      <c r="P9" s="35">
        <f>COUNTIF('Data Entry for PO &amp; PSO'!P7:P16,"&gt;4")</f>
        <v>10</v>
      </c>
      <c r="Q9" s="35">
        <f>COUNTIF('Data Entry for PO &amp; PSO'!Q7:Q16,"&gt;4")</f>
        <v>6</v>
      </c>
      <c r="R9" s="35">
        <f>COUNTIF('Data Entry for PO &amp; PSO'!R7:R16,"&gt;4")</f>
        <v>8</v>
      </c>
      <c r="S9" s="67">
        <f>COUNTIF('Data Entry for PO &amp; PSO'!S7:S16,"&gt;4")</f>
        <v>9</v>
      </c>
      <c r="T9" s="67">
        <f>COUNTIF('Data Entry for PO &amp; PSO'!T7:T16,"&gt;4")</f>
        <v>8</v>
      </c>
      <c r="U9" s="67">
        <f>COUNTIF('Data Entry for PO &amp; PSO'!U7:U16,"&gt;4")</f>
        <v>8</v>
      </c>
      <c r="V9" s="67">
        <f>COUNTIF('Data Entry for PO &amp; PSO'!V7:V16,"&gt;4")</f>
        <v>10</v>
      </c>
      <c r="W9" s="67">
        <f>COUNTIF('Data Entry for PO &amp; PSO'!W7:W16,"&gt;4")</f>
        <v>8</v>
      </c>
      <c r="X9" s="69">
        <f>COUNTIF('Data Entry for PO &amp; PSO'!X7:X16,"&gt;4")</f>
        <v>9</v>
      </c>
      <c r="Y9" s="69">
        <f>COUNTIF('Data Entry for PO &amp; PSO'!Y7:Y16,"&gt;4")</f>
        <v>9</v>
      </c>
      <c r="Z9" s="69">
        <f>COUNTIF('Data Entry for PO &amp; PSO'!Z7:Z16,"&gt;4")</f>
        <v>8</v>
      </c>
      <c r="AA9" s="69">
        <f>COUNTIF('Data Entry for PO &amp; PSO'!AA7:AA16,"&gt;4")</f>
        <v>8</v>
      </c>
      <c r="AB9" s="69">
        <f>COUNTIF('Data Entry for PO &amp; PSO'!AB7:AB16,"&gt;4")</f>
        <v>8</v>
      </c>
      <c r="AC9" s="68">
        <f>COUNTIF('Data Entry for PO &amp; PSO'!AC7:AC16,"&gt;4")</f>
        <v>9</v>
      </c>
      <c r="AD9" s="68">
        <f>COUNTIF('Data Entry for PO &amp; PSO'!AD7:AD16,"&gt;4")</f>
        <v>8</v>
      </c>
      <c r="AE9" s="68">
        <f>COUNTIF('Data Entry for PO &amp; PSO'!AE7:AE16,"&gt;4")</f>
        <v>8</v>
      </c>
      <c r="AF9" s="68">
        <f>COUNTIF('Data Entry for PO &amp; PSO'!AF7:AF16,"&gt;4")</f>
        <v>10</v>
      </c>
      <c r="AG9" s="68">
        <f>COUNTIF('Data Entry for PO &amp; PSO'!AG7:AG16,"&gt;4")</f>
        <v>10</v>
      </c>
    </row>
    <row r="10" spans="1:33" ht="25.5" customHeight="1">
      <c r="B10" s="48" t="s">
        <v>42</v>
      </c>
      <c r="C10" s="16"/>
      <c r="D10" s="77">
        <f>D9/D8*100</f>
        <v>80</v>
      </c>
      <c r="E10" s="77">
        <f t="shared" ref="E10:AG10" si="1">E9/E8*100</f>
        <v>100</v>
      </c>
      <c r="F10" s="77">
        <f t="shared" si="1"/>
        <v>80</v>
      </c>
      <c r="G10" s="77">
        <f t="shared" si="1"/>
        <v>90</v>
      </c>
      <c r="H10" s="77">
        <f t="shared" si="1"/>
        <v>90</v>
      </c>
      <c r="I10" s="78">
        <f t="shared" si="1"/>
        <v>90</v>
      </c>
      <c r="J10" s="78">
        <f t="shared" si="1"/>
        <v>80</v>
      </c>
      <c r="K10" s="78">
        <f t="shared" si="1"/>
        <v>90</v>
      </c>
      <c r="L10" s="78">
        <f t="shared" si="1"/>
        <v>70</v>
      </c>
      <c r="M10" s="78">
        <f t="shared" si="1"/>
        <v>60</v>
      </c>
      <c r="N10" s="79">
        <f t="shared" si="1"/>
        <v>70</v>
      </c>
      <c r="O10" s="79">
        <f t="shared" si="1"/>
        <v>70</v>
      </c>
      <c r="P10" s="79">
        <f t="shared" si="1"/>
        <v>100</v>
      </c>
      <c r="Q10" s="79">
        <f t="shared" si="1"/>
        <v>60</v>
      </c>
      <c r="R10" s="79">
        <f t="shared" si="1"/>
        <v>80</v>
      </c>
      <c r="S10" s="78">
        <f t="shared" si="1"/>
        <v>90</v>
      </c>
      <c r="T10" s="78">
        <f t="shared" si="1"/>
        <v>80</v>
      </c>
      <c r="U10" s="78">
        <f t="shared" si="1"/>
        <v>80</v>
      </c>
      <c r="V10" s="78">
        <f t="shared" si="1"/>
        <v>100</v>
      </c>
      <c r="W10" s="78">
        <f t="shared" si="1"/>
        <v>80</v>
      </c>
      <c r="X10" s="77">
        <f t="shared" si="1"/>
        <v>90</v>
      </c>
      <c r="Y10" s="77">
        <f t="shared" si="1"/>
        <v>90</v>
      </c>
      <c r="Z10" s="77">
        <f t="shared" si="1"/>
        <v>80</v>
      </c>
      <c r="AA10" s="77">
        <f t="shared" si="1"/>
        <v>80</v>
      </c>
      <c r="AB10" s="77">
        <f t="shared" si="1"/>
        <v>80</v>
      </c>
      <c r="AC10" s="80">
        <f t="shared" si="1"/>
        <v>90</v>
      </c>
      <c r="AD10" s="80">
        <f t="shared" si="1"/>
        <v>80</v>
      </c>
      <c r="AE10" s="80">
        <f t="shared" si="1"/>
        <v>80</v>
      </c>
      <c r="AF10" s="80">
        <f t="shared" si="1"/>
        <v>100</v>
      </c>
      <c r="AG10" s="80">
        <f t="shared" si="1"/>
        <v>100</v>
      </c>
    </row>
    <row r="11" spans="1:33" ht="24.75" customHeight="1">
      <c r="B11" s="65" t="s">
        <v>35</v>
      </c>
      <c r="C11" s="66"/>
      <c r="D11" s="123">
        <f>SUM(D10:H10)/5</f>
        <v>88</v>
      </c>
      <c r="E11" s="124"/>
      <c r="F11" s="124"/>
      <c r="G11" s="124"/>
      <c r="H11" s="125"/>
      <c r="I11" s="123">
        <f t="shared" ref="I11" si="2">SUM(I10:M10)/5</f>
        <v>78</v>
      </c>
      <c r="J11" s="124"/>
      <c r="K11" s="124"/>
      <c r="L11" s="124"/>
      <c r="M11" s="125"/>
      <c r="N11" s="123">
        <f t="shared" ref="N11" si="3">SUM(N10:R10)/5</f>
        <v>76</v>
      </c>
      <c r="O11" s="124"/>
      <c r="P11" s="124"/>
      <c r="Q11" s="124"/>
      <c r="R11" s="125"/>
      <c r="S11" s="123">
        <f t="shared" ref="S11" si="4">SUM(S10:W10)/5</f>
        <v>86</v>
      </c>
      <c r="T11" s="124"/>
      <c r="U11" s="124"/>
      <c r="V11" s="124"/>
      <c r="W11" s="125"/>
      <c r="X11" s="123">
        <f t="shared" ref="X11" si="5">SUM(X10:AB10)/5</f>
        <v>84</v>
      </c>
      <c r="Y11" s="124"/>
      <c r="Z11" s="124"/>
      <c r="AA11" s="124"/>
      <c r="AB11" s="125"/>
      <c r="AC11" s="123">
        <f t="shared" ref="AC11" si="6">SUM(AC10:AG10)/5</f>
        <v>90</v>
      </c>
      <c r="AD11" s="124"/>
      <c r="AE11" s="124"/>
      <c r="AF11" s="124"/>
      <c r="AG11" s="125"/>
    </row>
    <row r="12" spans="1:33" ht="26.25" customHeight="1">
      <c r="B12" s="25" t="s">
        <v>7</v>
      </c>
      <c r="C12" s="50"/>
      <c r="D12" s="108" t="str">
        <f>IF(D11&gt;=69.99,"Level 3",IF(D11&gt;=59.99,"Level 2",IF(D11&gt;=39.99,"Level 1")))</f>
        <v>Level 3</v>
      </c>
      <c r="E12" s="109"/>
      <c r="F12" s="109"/>
      <c r="G12" s="109"/>
      <c r="H12" s="110"/>
      <c r="I12" s="111" t="str">
        <f t="shared" ref="I12" si="7">IF(I11&gt;=69.99,"Level 3",IF(I11&gt;=59.99,"Level 2",IF(I11&gt;=39.99,"Level 1")))</f>
        <v>Level 3</v>
      </c>
      <c r="J12" s="112"/>
      <c r="K12" s="112"/>
      <c r="L12" s="112"/>
      <c r="M12" s="113"/>
      <c r="N12" s="114" t="str">
        <f t="shared" ref="N12" si="8">IF(N11&gt;=69.99,"Level 3",IF(N11&gt;=59.99,"Level 2",IF(N11&gt;=39.99,"Level 1")))</f>
        <v>Level 3</v>
      </c>
      <c r="O12" s="115"/>
      <c r="P12" s="115"/>
      <c r="Q12" s="115"/>
      <c r="R12" s="116"/>
      <c r="S12" s="111" t="str">
        <f t="shared" ref="S12" si="9">IF(S11&gt;=69.99,"Level 3",IF(S11&gt;=59.99,"Level 2",IF(S11&gt;=39.99,"Level 1")))</f>
        <v>Level 3</v>
      </c>
      <c r="T12" s="112"/>
      <c r="U12" s="112"/>
      <c r="V12" s="112"/>
      <c r="W12" s="113"/>
      <c r="X12" s="108" t="str">
        <f t="shared" ref="X12" si="10">IF(X11&gt;=69.99,"Level 3",IF(X11&gt;=59.99,"Level 2",IF(X11&gt;=39.99,"Level 1")))</f>
        <v>Level 3</v>
      </c>
      <c r="Y12" s="109"/>
      <c r="Z12" s="109"/>
      <c r="AA12" s="109"/>
      <c r="AB12" s="110"/>
      <c r="AC12" s="120" t="str">
        <f t="shared" ref="AC12" si="11">IF(AC11&gt;=69.99,"Level 3",IF(AC11&gt;=59.99,"Level 2",IF(AC11&gt;=39.99,"Level 1")))</f>
        <v>Level 3</v>
      </c>
      <c r="AD12" s="121"/>
      <c r="AE12" s="121"/>
      <c r="AF12" s="121"/>
      <c r="AG12" s="122"/>
    </row>
    <row r="15" spans="1:33" ht="20.25" customHeight="1">
      <c r="H15" s="101" t="s">
        <v>9</v>
      </c>
      <c r="I15" s="101"/>
      <c r="J15" s="47" t="s">
        <v>37</v>
      </c>
      <c r="K15" s="55" t="s">
        <v>28</v>
      </c>
      <c r="L15" s="41" t="s">
        <v>36</v>
      </c>
    </row>
    <row r="16" spans="1:33" ht="20.25" customHeight="1">
      <c r="H16" s="101"/>
      <c r="I16" s="101"/>
      <c r="J16" s="26" t="s">
        <v>5</v>
      </c>
      <c r="K16" s="74">
        <f>D11</f>
        <v>88</v>
      </c>
      <c r="L16" s="15" t="str">
        <f>IF(D11&gt;=69.99,"3",IF(D11&gt;=59.99,"2",IF(D11&gt;=39.99,"1")))</f>
        <v>3</v>
      </c>
    </row>
    <row r="17" spans="8:12" ht="20.25" customHeight="1">
      <c r="H17" s="101"/>
      <c r="I17" s="101"/>
      <c r="J17" s="11" t="s">
        <v>6</v>
      </c>
      <c r="K17" s="74">
        <f>I11</f>
        <v>78</v>
      </c>
      <c r="L17" s="15" t="str">
        <f>IF(I11&gt;=69.99,"3",IF(I11&gt;=59.99,"2",IF(I11&gt;=39.99,"1")))</f>
        <v>3</v>
      </c>
    </row>
    <row r="18" spans="8:12" ht="20.25" customHeight="1">
      <c r="H18" s="101"/>
      <c r="I18" s="101"/>
      <c r="J18" s="27" t="s">
        <v>10</v>
      </c>
      <c r="K18" s="74">
        <f>N11</f>
        <v>76</v>
      </c>
      <c r="L18" s="15" t="str">
        <f>IF(N11&gt;=69.99,"3",IF(N11&gt;=59.99,"2",IF(N11&gt;=39.99,"1")))</f>
        <v>3</v>
      </c>
    </row>
    <row r="19" spans="8:12" ht="20.25" customHeight="1">
      <c r="H19" s="101"/>
      <c r="I19" s="101"/>
      <c r="J19" s="28" t="s">
        <v>11</v>
      </c>
      <c r="K19" s="74">
        <f>S11</f>
        <v>86</v>
      </c>
      <c r="L19" s="15" t="str">
        <f>IF(S11&gt;=69.99,"3",IF(S11&gt;=59.99,"2",IF(S11&gt;=39.99,"1")))</f>
        <v>3</v>
      </c>
    </row>
    <row r="20" spans="8:12" ht="20.25" customHeight="1">
      <c r="H20" s="101"/>
      <c r="I20" s="101"/>
      <c r="J20" s="29" t="s">
        <v>12</v>
      </c>
      <c r="K20" s="74">
        <f>X11</f>
        <v>84</v>
      </c>
      <c r="L20" s="15" t="str">
        <f>IF(X11&gt;=69.99,"3",IF(X11&gt;=59.99,"2",IF(X11&gt;=39.99,"1")))</f>
        <v>3</v>
      </c>
    </row>
    <row r="21" spans="8:12" ht="20.25" customHeight="1">
      <c r="H21" s="101"/>
      <c r="I21" s="101"/>
      <c r="J21" s="26" t="s">
        <v>14</v>
      </c>
      <c r="K21" s="74">
        <f>AC11</f>
        <v>90</v>
      </c>
      <c r="L21" s="15" t="str">
        <f>IF(AC11&gt;=69.99,"3",IF(AC11&gt;=59.99,"2",IF(AC11&gt;=39.99,"1")))</f>
        <v>3</v>
      </c>
    </row>
    <row r="22" spans="8:12" ht="15.75" customHeight="1"/>
  </sheetData>
  <mergeCells count="54">
    <mergeCell ref="S2:S3"/>
    <mergeCell ref="A1:AG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A3:C3"/>
    <mergeCell ref="AD2:AD3"/>
    <mergeCell ref="V2:V3"/>
    <mergeCell ref="W2:W3"/>
    <mergeCell ref="AE2:AE3"/>
    <mergeCell ref="AF2:AF3"/>
    <mergeCell ref="AG2:AG3"/>
    <mergeCell ref="X2:X3"/>
    <mergeCell ref="Y2:Y3"/>
    <mergeCell ref="Z2:Z3"/>
    <mergeCell ref="AA2:AA3"/>
    <mergeCell ref="AB2:AB3"/>
    <mergeCell ref="AC2:AC3"/>
    <mergeCell ref="A4:A6"/>
    <mergeCell ref="N2:N3"/>
    <mergeCell ref="B4:B6"/>
    <mergeCell ref="D4:H4"/>
    <mergeCell ref="I4:M4"/>
    <mergeCell ref="N4:R4"/>
    <mergeCell ref="L2:L3"/>
    <mergeCell ref="M2:M3"/>
    <mergeCell ref="O2:O3"/>
    <mergeCell ref="P2:P3"/>
    <mergeCell ref="Q2:Q3"/>
    <mergeCell ref="R2:R3"/>
    <mergeCell ref="X12:AB12"/>
    <mergeCell ref="X4:AB4"/>
    <mergeCell ref="AC12:AG12"/>
    <mergeCell ref="AC11:AG11"/>
    <mergeCell ref="D11:H11"/>
    <mergeCell ref="I11:M11"/>
    <mergeCell ref="N11:R11"/>
    <mergeCell ref="S11:W11"/>
    <mergeCell ref="X11:AB11"/>
    <mergeCell ref="S4:W4"/>
    <mergeCell ref="AC4:AG4"/>
    <mergeCell ref="H15:I21"/>
    <mergeCell ref="D12:H12"/>
    <mergeCell ref="I12:M12"/>
    <mergeCell ref="N12:R12"/>
    <mergeCell ref="S12:W12"/>
  </mergeCells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6"/>
  <sheetViews>
    <sheetView zoomScale="70" zoomScaleNormal="70" workbookViewId="0">
      <selection activeCell="B1" sqref="B1:F1"/>
    </sheetView>
  </sheetViews>
  <sheetFormatPr defaultRowHeight="16.5"/>
  <cols>
    <col min="1" max="1" width="9.140625" style="18"/>
    <col min="2" max="2" width="32.42578125" style="18" customWidth="1"/>
    <col min="3" max="3" width="11.28515625" style="18" customWidth="1"/>
    <col min="4" max="4" width="13.140625" style="18" bestFit="1" customWidth="1"/>
    <col min="5" max="5" width="14" style="18" customWidth="1"/>
    <col min="6" max="6" width="16.140625" style="18" customWidth="1"/>
    <col min="7" max="8" width="9.140625" style="18"/>
    <col min="9" max="9" width="27.5703125" style="18" customWidth="1"/>
    <col min="10" max="10" width="23.28515625" style="18" customWidth="1"/>
    <col min="11" max="11" width="27.85546875" style="18" customWidth="1"/>
    <col min="12" max="16384" width="9.140625" style="18"/>
  </cols>
  <sheetData>
    <row r="1" spans="2:11" ht="30.75" customHeight="1">
      <c r="B1" s="138" t="s">
        <v>66</v>
      </c>
      <c r="C1" s="138"/>
      <c r="D1" s="138"/>
      <c r="E1" s="138"/>
      <c r="F1" s="138"/>
    </row>
    <row r="2" spans="2:11" ht="34.5" customHeight="1">
      <c r="B2" s="141" t="s">
        <v>18</v>
      </c>
      <c r="C2" s="142"/>
      <c r="D2" s="142"/>
      <c r="E2" s="143" t="s">
        <v>21</v>
      </c>
      <c r="F2" s="143"/>
    </row>
    <row r="3" spans="2:11" ht="24" customHeight="1">
      <c r="B3" s="52"/>
      <c r="C3" s="56" t="s">
        <v>15</v>
      </c>
      <c r="D3" s="56" t="s">
        <v>16</v>
      </c>
      <c r="E3" s="20" t="s">
        <v>2</v>
      </c>
      <c r="F3" s="20" t="s">
        <v>13</v>
      </c>
    </row>
    <row r="4" spans="2:11">
      <c r="B4" s="72" t="s">
        <v>5</v>
      </c>
      <c r="C4" s="11" t="str">
        <f>IF('CO Attainment Analysis'!G16&gt;=69.99,"3",IF('CO Attainment Analysis'!G16&gt;=59.99,"2",IF('CO Attainment Analysis'!G16&gt;=39.99,"1")))</f>
        <v>3</v>
      </c>
      <c r="D4" s="53">
        <v>0</v>
      </c>
      <c r="E4" s="19" t="s">
        <v>5</v>
      </c>
      <c r="F4" s="20" t="str">
        <f>IF('PO &amp; PSO Attainment Analysis'!K16&gt;=69.99,"3",IF('PO &amp; PSO Attainment Analysis'!K16&gt;=59.99,"2",IF('PO &amp; PSO Attainment Analysis'!K16,39.99,"1")))</f>
        <v>3</v>
      </c>
      <c r="I4" s="31" t="s">
        <v>25</v>
      </c>
      <c r="J4" s="31" t="s">
        <v>26</v>
      </c>
      <c r="K4" s="49" t="s">
        <v>38</v>
      </c>
    </row>
    <row r="5" spans="2:11">
      <c r="B5" s="72" t="s">
        <v>6</v>
      </c>
      <c r="C5" s="11" t="str">
        <f>IF('CO Attainment Analysis'!G17&gt;=69.99,"3",IF('CO Attainment Analysis'!G17&gt;=59.99,"2",IF('CO Attainment Analysis'!G17&gt;=39.99,"1")))</f>
        <v>3</v>
      </c>
      <c r="D5" s="53">
        <v>0</v>
      </c>
      <c r="E5" s="19" t="s">
        <v>6</v>
      </c>
      <c r="F5" s="21" t="str">
        <f>IF('PO &amp; PSO Attainment Analysis'!K17&gt;=69.99,"3",IF('PO &amp; PSO Attainment Analysis'!K17&gt;=59.99,"2",IF('PO &amp; PSO Attainment Analysis'!K17,39.99,"1")))</f>
        <v>3</v>
      </c>
      <c r="I5" s="24" t="s">
        <v>22</v>
      </c>
      <c r="J5" s="8">
        <v>1</v>
      </c>
      <c r="K5" s="139">
        <f>C16</f>
        <v>2.468</v>
      </c>
    </row>
    <row r="6" spans="2:11">
      <c r="B6" s="72" t="s">
        <v>10</v>
      </c>
      <c r="C6" s="11" t="str">
        <f>IF('CO Attainment Analysis'!G18&gt;=69.99,"3",IF('CO Attainment Analysis'!G18&gt;=59.99,"2",IF('CO Attainment Analysis'!G18&gt;=39.99,"1")))</f>
        <v>3</v>
      </c>
      <c r="D6" s="53" t="str">
        <f>IF('CO Attainment Analysis'!I18&gt;=69.99,"3",IF('CO Attainment Analysis'!I18&gt;=59.99,"2",IF('CO Attainment Analysis'!I18&gt;=39.99,"1")))</f>
        <v>2</v>
      </c>
      <c r="E6" s="19" t="s">
        <v>10</v>
      </c>
      <c r="F6" s="21" t="str">
        <f>IF('PO &amp; PSO Attainment Analysis'!K18&gt;=69.99,"3",IF('PO &amp; PSO Attainment Analysis'!K18&gt;=59.99,"2",IF('PO &amp; PSO Attainment Analysis'!K18,39.99,"1")))</f>
        <v>3</v>
      </c>
      <c r="I6" s="24" t="s">
        <v>23</v>
      </c>
      <c r="J6" s="8">
        <v>2</v>
      </c>
      <c r="K6" s="140"/>
    </row>
    <row r="7" spans="2:11">
      <c r="B7" s="72" t="s">
        <v>11</v>
      </c>
      <c r="C7" s="11" t="str">
        <f>IF('CO Attainment Analysis'!G19&gt;=69.99,"3",IF('CO Attainment Analysis'!G19&gt;=59.99,"2",IF('CO Attainment Analysis'!G19&gt;=39.99,"1")))</f>
        <v>2</v>
      </c>
      <c r="D7" s="53" t="str">
        <f>IF('CO Attainment Analysis'!I19&gt;=69.99,"3",IF('CO Attainment Analysis'!I19&gt;=59.99,"2",IF('CO Attainment Analysis'!I19&gt;=39.99,"1")))</f>
        <v>1</v>
      </c>
      <c r="E7" s="19" t="s">
        <v>11</v>
      </c>
      <c r="F7" s="21" t="str">
        <f>IF('PO &amp; PSO Attainment Analysis'!K19&gt;=69.99,"3",IF('PO &amp; PSO Attainment Analysis'!K19&gt;=59.99,"2",IF('PO &amp; PSO Attainment Analysis'!K19,39.99,"1")))</f>
        <v>3</v>
      </c>
      <c r="I7" s="24" t="s">
        <v>24</v>
      </c>
      <c r="J7" s="8">
        <v>3</v>
      </c>
      <c r="K7" s="140"/>
    </row>
    <row r="8" spans="2:11">
      <c r="B8" s="72" t="s">
        <v>12</v>
      </c>
      <c r="C8" s="11" t="str">
        <f>IF('CO Attainment Analysis'!G20&gt;=69.99,"3",IF('CO Attainment Analysis'!G20&gt;=59.99,"2",IF('CO Attainment Analysis'!G20&gt;=39.99,"1")))</f>
        <v>3</v>
      </c>
      <c r="D8" s="53">
        <v>0</v>
      </c>
      <c r="E8" s="19" t="s">
        <v>12</v>
      </c>
      <c r="F8" s="21" t="str">
        <f>IF('PO &amp; PSO Attainment Analysis'!K20&gt;=69.99,"3",IF('PO &amp; PSO Attainment Analysis'!K20&gt;=59.99,"2",IF('PO &amp; PSO Attainment Analysis'!K20,39.99,"1")))</f>
        <v>3</v>
      </c>
    </row>
    <row r="9" spans="2:11">
      <c r="B9" s="72" t="s">
        <v>14</v>
      </c>
      <c r="C9" s="11">
        <v>0</v>
      </c>
      <c r="D9" s="53" t="str">
        <f>IF('CO Attainment Analysis'!I21&gt;=69.99,"3",IF('CO Attainment Analysis'!I21&gt;=59.99,"2",IF('CO Attainment Analysis'!I21&gt;=39.99,"1")))</f>
        <v>3</v>
      </c>
      <c r="E9" s="19" t="s">
        <v>14</v>
      </c>
      <c r="F9" s="21" t="str">
        <f>IF('PO &amp; PSO Attainment Analysis'!K21&gt;=69.99,"3",IF('PO &amp; PSO Attainment Analysis'!K21&gt;=59.99,"2",IF('PO &amp; PSO Attainment Analysis'!K21,39.99,"1")))</f>
        <v>3</v>
      </c>
    </row>
    <row r="10" spans="2:11" ht="18" customHeight="1">
      <c r="B10" s="40" t="s">
        <v>17</v>
      </c>
      <c r="C10" s="10">
        <f>SUM(C4+C5+C6+C7+C8+C9)/5</f>
        <v>2.8</v>
      </c>
      <c r="D10" s="10">
        <f>SUM(D4+D5+D6+D7+D8+D9)/3</f>
        <v>2</v>
      </c>
      <c r="E10" s="143" t="s">
        <v>19</v>
      </c>
      <c r="F10" s="144">
        <f>SUM(F4+F5+F6+F7+F8+F9)/6</f>
        <v>3</v>
      </c>
    </row>
    <row r="11" spans="2:11" ht="18" customHeight="1">
      <c r="B11" s="40" t="s">
        <v>20</v>
      </c>
      <c r="C11" s="17">
        <v>0.3</v>
      </c>
      <c r="D11" s="17">
        <v>0.7</v>
      </c>
      <c r="E11" s="143"/>
      <c r="F11" s="144"/>
    </row>
    <row r="12" spans="2:11" ht="18" customHeight="1">
      <c r="B12" s="40" t="s">
        <v>18</v>
      </c>
      <c r="C12" s="70">
        <f>30/100*C10</f>
        <v>0.84</v>
      </c>
      <c r="D12" s="70">
        <f>70/100*D10</f>
        <v>1.4</v>
      </c>
      <c r="E12" s="143"/>
      <c r="F12" s="144"/>
    </row>
    <row r="13" spans="2:11" ht="18" customHeight="1">
      <c r="B13" s="40" t="s">
        <v>19</v>
      </c>
      <c r="C13" s="145">
        <f>SUM(C12:D12)</f>
        <v>2.2399999999999998</v>
      </c>
      <c r="D13" s="146"/>
      <c r="E13" s="143"/>
      <c r="F13" s="144"/>
    </row>
    <row r="14" spans="2:11" ht="18" customHeight="1">
      <c r="B14" s="73" t="s">
        <v>20</v>
      </c>
      <c r="C14" s="132">
        <v>0.7</v>
      </c>
      <c r="D14" s="136"/>
      <c r="E14" s="132">
        <v>0.3</v>
      </c>
      <c r="F14" s="133"/>
    </row>
    <row r="15" spans="2:11" ht="18" customHeight="1">
      <c r="B15" s="73" t="s">
        <v>18</v>
      </c>
      <c r="C15" s="134">
        <f>70/100*C13</f>
        <v>1.5679999999999998</v>
      </c>
      <c r="D15" s="135"/>
      <c r="E15" s="134">
        <f>30/100*F10</f>
        <v>0.89999999999999991</v>
      </c>
      <c r="F15" s="135"/>
    </row>
    <row r="16" spans="2:11" ht="18" customHeight="1">
      <c r="B16" s="71" t="s">
        <v>19</v>
      </c>
      <c r="C16" s="137">
        <f>SUM(C15:F15)</f>
        <v>2.468</v>
      </c>
      <c r="D16" s="137"/>
      <c r="E16" s="137"/>
      <c r="F16" s="137"/>
    </row>
  </sheetData>
  <mergeCells count="12">
    <mergeCell ref="B1:F1"/>
    <mergeCell ref="K5:K7"/>
    <mergeCell ref="B2:D2"/>
    <mergeCell ref="E2:F2"/>
    <mergeCell ref="E10:E13"/>
    <mergeCell ref="F10:F13"/>
    <mergeCell ref="C13:D13"/>
    <mergeCell ref="E14:F14"/>
    <mergeCell ref="E15:F15"/>
    <mergeCell ref="C14:D14"/>
    <mergeCell ref="C15:D15"/>
    <mergeCell ref="C16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 for CO </vt:lpstr>
      <vt:lpstr>CO Attainment Analysis</vt:lpstr>
      <vt:lpstr>Data Entry for PO &amp; PSO</vt:lpstr>
      <vt:lpstr>PO &amp; PSO Attainment Analysis</vt:lpstr>
      <vt:lpstr>CO, PO &amp; PSO Final Attainment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2022-03-27T09:13:27Z</dcterms:modified>
</cp:coreProperties>
</file>